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9бКл " sheetId="27" r:id="rId3"/>
    <sheet name="Анализ9аКл" sheetId="25" r:id="rId4"/>
    <sheet name="АнализОО" sheetId="26" r:id="rId5"/>
  </sheets>
  <definedNames>
    <definedName name="_xlnm.Print_Area" localSheetId="3">Анализ9аКл!$A$7:$J$29</definedName>
    <definedName name="_xlnm.Print_Area" localSheetId="2">'Анализ9бКл '!$A$7:$J$29</definedName>
    <definedName name="_xlnm.Print_Area" localSheetId="4">АнализОО!$A$7:$K$29</definedName>
    <definedName name="Расшифровка_тип_класса" comment="Список сокращений типов классов и их расшифровка" localSheetId="2">#REF!</definedName>
    <definedName name="Расшифровка_тип_класса" comment="Список сокращений типов классов и их расшифровка" localSheetId="4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2">#REF!</definedName>
    <definedName name="Тип_класса" comment="Список типов классов (сокращенно)" localSheetId="4">#REF!</definedName>
    <definedName name="Тип_класса" comment="Список типов классов (сокращенно)">#REF!</definedName>
  </definedNames>
  <calcPr calcId="124519"/>
  <fileRecoveryPr repairLoad="1"/>
</workbook>
</file>

<file path=xl/calcChain.xml><?xml version="1.0" encoding="utf-8"?>
<calcChain xmlns="http://schemas.openxmlformats.org/spreadsheetml/2006/main">
  <c r="B28" i="27"/>
  <c r="B27"/>
  <c r="B26"/>
  <c r="B25"/>
  <c r="I22"/>
  <c r="J22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F9"/>
  <c r="H12" l="1"/>
  <c r="H14"/>
  <c r="H16"/>
  <c r="H18"/>
  <c r="H20"/>
  <c r="H13"/>
  <c r="H15"/>
  <c r="H17"/>
  <c r="H19"/>
  <c r="H22"/>
  <c r="C21" i="26"/>
  <c r="C11"/>
  <c r="C12" l="1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2"/>
  <c r="D22"/>
  <c r="E22"/>
  <c r="F22"/>
  <c r="G22"/>
  <c r="B13"/>
  <c r="B14"/>
  <c r="B15"/>
  <c r="B16"/>
  <c r="B17"/>
  <c r="B18"/>
  <c r="B19"/>
  <c r="B20"/>
  <c r="B22"/>
  <c r="B12"/>
  <c r="D5" l="1"/>
  <c r="E5"/>
  <c r="F5"/>
  <c r="G5"/>
  <c r="H5"/>
  <c r="I5"/>
  <c r="J5"/>
  <c r="K5"/>
  <c r="L5"/>
  <c r="M5"/>
  <c r="C5"/>
  <c r="D4" l="1"/>
  <c r="D6" s="1"/>
  <c r="E4"/>
  <c r="E6" s="1"/>
  <c r="F4"/>
  <c r="F6" s="1"/>
  <c r="G4"/>
  <c r="G6" s="1"/>
  <c r="H4"/>
  <c r="H6" s="1"/>
  <c r="I4"/>
  <c r="I6" s="1"/>
  <c r="J4"/>
  <c r="J6" s="1"/>
  <c r="K4"/>
  <c r="K6" s="1"/>
  <c r="L4"/>
  <c r="L6" s="1"/>
  <c r="M4"/>
  <c r="M6" s="1"/>
  <c r="I19"/>
  <c r="I22"/>
  <c r="I19" i="25"/>
  <c r="H19" s="1"/>
  <c r="I20"/>
  <c r="H20" s="1"/>
  <c r="I22"/>
  <c r="H22" s="1"/>
  <c r="I15" i="26" l="1"/>
  <c r="I17"/>
  <c r="I20"/>
  <c r="I18"/>
  <c r="I14"/>
  <c r="I13"/>
  <c r="I16"/>
  <c r="H22" l="1"/>
  <c r="H20"/>
  <c r="H19"/>
  <c r="H18"/>
  <c r="H17"/>
  <c r="H16"/>
  <c r="H15"/>
  <c r="H14"/>
  <c r="H13"/>
  <c r="C4"/>
  <c r="C6" s="1"/>
  <c r="I12" s="1"/>
  <c r="H12" s="1"/>
  <c r="I18" i="25" l="1"/>
  <c r="H18" s="1"/>
  <c r="I17"/>
  <c r="H17" s="1"/>
  <c r="I16"/>
  <c r="H16" s="1"/>
  <c r="I15"/>
  <c r="H15" s="1"/>
  <c r="I14"/>
  <c r="H14" s="1"/>
  <c r="I13"/>
  <c r="H13" s="1"/>
  <c r="I12"/>
  <c r="H12" s="1"/>
  <c r="F9" i="26" l="1"/>
  <c r="F9" i="25"/>
  <c r="J16" l="1"/>
  <c r="J22"/>
  <c r="J20"/>
  <c r="J19"/>
  <c r="J13" i="26"/>
  <c r="J15"/>
  <c r="J12"/>
  <c r="J19"/>
  <c r="J14"/>
  <c r="J22"/>
  <c r="J16"/>
  <c r="J17"/>
  <c r="J18"/>
  <c r="J20"/>
  <c r="J13" i="25"/>
  <c r="J17"/>
  <c r="J14"/>
  <c r="J18"/>
  <c r="J15"/>
  <c r="J12"/>
  <c r="B28" i="26"/>
  <c r="B27"/>
  <c r="B26"/>
  <c r="B25"/>
  <c r="B26" i="25"/>
  <c r="B27"/>
  <c r="B28"/>
  <c r="B25"/>
  <c r="AD54" i="9" l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Q2" s="1"/>
  <c r="P8"/>
  <c r="O8"/>
  <c r="N8"/>
  <c r="M8"/>
  <c r="M2" s="1"/>
  <c r="L8"/>
  <c r="K8"/>
  <c r="J8"/>
  <c r="I8"/>
  <c r="H8"/>
  <c r="G8"/>
  <c r="F8"/>
  <c r="E8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S2" s="1"/>
  <c r="R6"/>
  <c r="Q6"/>
  <c r="P6"/>
  <c r="O6"/>
  <c r="O2" s="1"/>
  <c r="N6"/>
  <c r="M6"/>
  <c r="L6"/>
  <c r="K6"/>
  <c r="K2" s="1"/>
  <c r="J6"/>
  <c r="I6"/>
  <c r="I2" s="1"/>
  <c r="H6"/>
  <c r="G6"/>
  <c r="G2" s="1"/>
  <c r="F6"/>
  <c r="E6"/>
  <c r="D6"/>
  <c r="AD5"/>
  <c r="AC5"/>
  <c r="AB5"/>
  <c r="AA5"/>
  <c r="Z5"/>
  <c r="Y5"/>
  <c r="X5"/>
  <c r="W5"/>
  <c r="V5"/>
  <c r="U5"/>
  <c r="T5"/>
  <c r="S5"/>
  <c r="R5"/>
  <c r="R2" s="1"/>
  <c r="Q5"/>
  <c r="P5"/>
  <c r="O5"/>
  <c r="N5"/>
  <c r="N2" s="1"/>
  <c r="M5"/>
  <c r="L5"/>
  <c r="K5"/>
  <c r="J5"/>
  <c r="J2" s="1"/>
  <c r="I5"/>
  <c r="H5"/>
  <c r="G5"/>
  <c r="F5"/>
  <c r="F2" s="1"/>
  <c r="E5"/>
  <c r="D5"/>
  <c r="U4"/>
  <c r="T4"/>
  <c r="S4"/>
  <c r="R4"/>
  <c r="Q4"/>
  <c r="P4"/>
  <c r="O4"/>
  <c r="N4"/>
  <c r="M4"/>
  <c r="L4"/>
  <c r="K4"/>
  <c r="J4"/>
  <c r="I4"/>
  <c r="H4"/>
  <c r="G4"/>
  <c r="F4"/>
  <c r="E4"/>
  <c r="U2"/>
  <c r="E2"/>
  <c r="F1"/>
  <c r="A1"/>
  <c r="H2" l="1"/>
  <c r="T2"/>
  <c r="L2"/>
  <c r="P2"/>
</calcChain>
</file>

<file path=xl/sharedStrings.xml><?xml version="1.0" encoding="utf-8"?>
<sst xmlns="http://schemas.openxmlformats.org/spreadsheetml/2006/main" count="260" uniqueCount="108">
  <si>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</si>
  <si>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</si>
  <si>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</si>
  <si>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</si>
  <si>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</si>
  <si>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</si>
  <si>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</si>
  <si>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</si>
  <si>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</si>
  <si>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</si>
  <si>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</si>
  <si>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</si>
  <si>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</si>
  <si>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</si>
  <si>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</si>
  <si>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</si>
  <si>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</si>
  <si>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</si>
  <si>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</si>
  <si>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</si>
  <si>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</si>
  <si>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</si>
  <si>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</si>
  <si>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</si>
  <si>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</si>
  <si>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</si>
  <si>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</si>
  <si>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</si>
  <si>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</si>
  <si>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</si>
  <si>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</si>
  <si>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</si>
  <si>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</si>
  <si>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</si>
  <si>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</si>
  <si>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</si>
  <si>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</si>
  <si>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</si>
  <si>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</si>
  <si>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</si>
  <si>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</si>
  <si>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</si>
  <si>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</si>
  <si>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</si>
  <si>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</si>
  <si>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</si>
  <si>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</si>
  <si>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</si>
  <si>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</si>
  <si>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</si>
  <si>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</si>
  <si>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</si>
  <si>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</si>
  <si>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</si>
  <si>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</si>
  <si>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</si>
  <si>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</si>
  <si>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</si>
  <si>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</si>
  <si>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</si>
  <si>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</si>
  <si>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</si>
  <si>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</si>
  <si>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</si>
  <si>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</si>
  <si>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</si>
  <si>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</si>
  <si>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</si>
  <si>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</si>
  <si>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</si>
  <si>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</si>
  <si>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</si>
  <si>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</si>
  <si>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</si>
  <si>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</si>
  <si>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</si>
  <si>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</si>
  <si>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</si>
  <si>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</si>
  <si>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</si>
  <si>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</si>
  <si>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 xml:space="preserve">Б </t>
  </si>
  <si>
    <t xml:space="preserve">П 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</si>
  <si>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</si>
  <si>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</si>
  <si>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</si>
  <si>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</si>
  <si>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Часть 1 Модуль «Алгебра»</t>
  </si>
  <si>
    <t>Часть 2 Модуль «Алгебра»</t>
  </si>
  <si>
    <t xml:space="preserve">Уметь выполнять вычисления и преобразования </t>
  </si>
  <si>
    <t xml:space="preserve">1 </t>
  </si>
  <si>
    <t xml:space="preserve">Уметь использовать приобретенные знания и умения в практической деятельности и повседневной жизни </t>
  </si>
  <si>
    <t xml:space="preserve">7.6 </t>
  </si>
  <si>
    <t xml:space="preserve">Уметь решать уравнения, неравенства и их системы </t>
  </si>
  <si>
    <t xml:space="preserve">3.2, 6.1 </t>
  </si>
  <si>
    <t xml:space="preserve">1.4 </t>
  </si>
  <si>
    <t xml:space="preserve">2.5 </t>
  </si>
  <si>
    <t xml:space="preserve">3.1 </t>
  </si>
  <si>
    <t xml:space="preserve">1.5, 3.3 </t>
  </si>
  <si>
    <t xml:space="preserve">1.3 </t>
  </si>
  <si>
    <t xml:space="preserve">Уметь строить и читать графики функций </t>
  </si>
  <si>
    <t xml:space="preserve">5 </t>
  </si>
  <si>
    <t xml:space="preserve">4 </t>
  </si>
  <si>
    <t xml:space="preserve">Уметь выполнять преобразования алгебраических выражений </t>
  </si>
  <si>
    <t xml:space="preserve">2 </t>
  </si>
  <si>
    <t>10
1 б</t>
  </si>
  <si>
    <t>10
2 б</t>
  </si>
  <si>
    <t>КДР 9 класс по математике 12.12.2018 г.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</si>
</sst>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2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2" fillId="0" borderId="2" xfId="0" applyNumberFormat="1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/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7" borderId="2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locked="0" hidden="1"/>
    </xf>
    <xf numFmtId="9" fontId="3" fillId="0" borderId="2" xfId="3" applyFont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8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98" t="e">
        <f>#REF!</f>
        <v>#REF!</v>
      </c>
      <c r="B1" s="99"/>
      <c r="C1" s="100"/>
      <c r="D1" s="39" t="s">
        <v>54</v>
      </c>
      <c r="E1" s="31"/>
      <c r="F1" s="101" t="e">
        <f>#REF!</f>
        <v>#REF!</v>
      </c>
      <c r="G1" s="102"/>
      <c r="H1" s="103" t="s">
        <v>51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96" t="s">
        <v>52</v>
      </c>
      <c r="B3" s="104" t="s">
        <v>49</v>
      </c>
      <c r="C3" s="106" t="s">
        <v>48</v>
      </c>
      <c r="D3" s="93" t="s">
        <v>55</v>
      </c>
      <c r="E3" s="95" t="s">
        <v>50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 t="s">
        <v>57</v>
      </c>
      <c r="W3" s="97"/>
      <c r="X3" s="97"/>
      <c r="Y3" s="97"/>
      <c r="Z3" s="96" t="s">
        <v>59</v>
      </c>
      <c r="AA3" s="97"/>
      <c r="AB3" s="97"/>
      <c r="AC3" s="97"/>
      <c r="AD3" s="91" t="s">
        <v>58</v>
      </c>
    </row>
    <row r="4" spans="1:30" ht="16.5" thickBot="1">
      <c r="A4" s="96"/>
      <c r="B4" s="105"/>
      <c r="C4" s="107"/>
      <c r="D4" s="94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2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27" priority="2">
      <formula>AND($C5&lt;&gt;0,$AD5&lt;&gt;100)</formula>
    </cfRule>
  </conditionalFormatting>
  <conditionalFormatting sqref="G5:H48 N5:Q48 V5:Y48">
    <cfRule type="cellIs" dxfId="26" priority="12" operator="greaterThan">
      <formula>#REF!</formula>
    </cfRule>
  </conditionalFormatting>
  <conditionalFormatting sqref="B5:B48">
    <cfRule type="cellIs" dxfId="25" priority="10" stopIfTrue="1" operator="lessThan">
      <formula>#REF!</formula>
    </cfRule>
  </conditionalFormatting>
  <conditionalFormatting sqref="E5:F48">
    <cfRule type="expression" dxfId="24" priority="90">
      <formula>IF(SUM(#REF!)&gt;#REF!,1)</formula>
    </cfRule>
  </conditionalFormatting>
  <conditionalFormatting sqref="G49:H54 N49:Q54 V49:Y54">
    <cfRule type="cellIs" dxfId="23" priority="125" operator="greaterThan">
      <formula>#REF!</formula>
    </cfRule>
  </conditionalFormatting>
  <conditionalFormatting sqref="B49:B54">
    <cfRule type="cellIs" dxfId="22" priority="131" stopIfTrue="1" operator="lessThan">
      <formula>#REF!</formula>
    </cfRule>
  </conditionalFormatting>
  <conditionalFormatting sqref="E49:F54">
    <cfRule type="expression" dxfId="21" priority="133">
      <formula>IF(SUM(#REF!)&gt;#REF!,1)</formula>
    </cfRule>
  </conditionalFormatting>
  <conditionalFormatting sqref="I49:M54">
    <cfRule type="expression" dxfId="20" priority="135">
      <formula>IF(SUM(#REF!)&gt;#REF!,1)</formula>
    </cfRule>
  </conditionalFormatting>
  <conditionalFormatting sqref="R49:U54">
    <cfRule type="expression" dxfId="19" priority="137">
      <formula>IF(SUM(#REF!)&gt;#REF!,1)</formula>
    </cfRule>
  </conditionalFormatting>
  <conditionalFormatting sqref="C49:D54">
    <cfRule type="expression" dxfId="18" priority="139" stopIfTrue="1">
      <formula>IF(AND(SUM(#REF!)&lt;&gt;#REF!,NOT(ISBLANK(#REF!))),1)</formula>
    </cfRule>
  </conditionalFormatting>
  <conditionalFormatting sqref="V49:Y54">
    <cfRule type="expression" dxfId="17" priority="141">
      <formula>SUM(#REF!)&gt;#REF!</formula>
    </cfRule>
  </conditionalFormatting>
  <conditionalFormatting sqref="I5:M48">
    <cfRule type="expression" dxfId="16" priority="272">
      <formula>IF(SUM(#REF!)&gt;#REF!,1)</formula>
    </cfRule>
  </conditionalFormatting>
  <conditionalFormatting sqref="R5:U48">
    <cfRule type="expression" dxfId="15" priority="1782">
      <formula>IF(SUM(#REF!)&gt;#REF!,1)</formula>
    </cfRule>
  </conditionalFormatting>
  <conditionalFormatting sqref="C5:D48">
    <cfRule type="expression" dxfId="14" priority="1784" stopIfTrue="1">
      <formula>IF(AND(SUM(#REF!)&lt;&gt;#REF!,NOT(ISBLANK(#REF!))),1)</formula>
    </cfRule>
  </conditionalFormatting>
  <conditionalFormatting sqref="V5:Y48">
    <cfRule type="expression" dxfId="13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G2" sqref="G2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7" zoomScale="80" zoomScaleNormal="80" workbookViewId="0">
      <selection activeCell="J17" sqref="J17"/>
    </sheetView>
  </sheetViews>
  <sheetFormatPr defaultRowHeight="1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2" width="6.140625" customWidth="1"/>
  </cols>
  <sheetData>
    <row r="1" spans="2:13" ht="15.75" thickBot="1"/>
    <row r="2" spans="2:13" s="55" customFormat="1" ht="15.75" thickBot="1">
      <c r="B2" s="59" t="s">
        <v>73</v>
      </c>
      <c r="C2" s="110">
        <v>0.77777777777777779</v>
      </c>
      <c r="D2" s="110">
        <v>0.94444444444444442</v>
      </c>
      <c r="E2" s="110">
        <v>0.72222222222222221</v>
      </c>
      <c r="F2" s="110">
        <v>0.5</v>
      </c>
      <c r="G2" s="110">
        <v>0.55555555555555558</v>
      </c>
      <c r="H2" s="110">
        <v>0.77777777777777779</v>
      </c>
      <c r="I2" s="110">
        <v>0.88888888888888884</v>
      </c>
      <c r="J2" s="110">
        <v>5.5555555555555552E-2</v>
      </c>
      <c r="K2" s="110">
        <v>0.3888888888888889</v>
      </c>
      <c r="L2" s="110">
        <v>5.5555555555555552E-2</v>
      </c>
      <c r="M2" s="109"/>
    </row>
    <row r="3" spans="2:13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</row>
    <row r="4" spans="2:13">
      <c r="C4" s="83"/>
      <c r="D4" s="62"/>
      <c r="E4" s="62"/>
      <c r="F4" s="62"/>
      <c r="G4" s="62"/>
      <c r="H4" s="62"/>
      <c r="I4" s="62"/>
      <c r="J4" s="62"/>
      <c r="K4" s="62"/>
      <c r="L4" s="62"/>
    </row>
    <row r="5" spans="2:13">
      <c r="C5" s="83"/>
      <c r="D5" s="62"/>
      <c r="E5" s="62"/>
      <c r="F5" s="62"/>
      <c r="G5" s="62"/>
      <c r="H5" s="62"/>
      <c r="I5" s="62"/>
      <c r="J5" s="62"/>
      <c r="K5" s="62"/>
      <c r="L5" s="62"/>
    </row>
    <row r="6" spans="2:13">
      <c r="C6" s="83"/>
      <c r="D6" s="62"/>
      <c r="E6" s="62"/>
      <c r="F6" s="62"/>
      <c r="G6" s="62"/>
      <c r="H6" s="62"/>
      <c r="I6" s="62"/>
      <c r="J6" s="62"/>
      <c r="K6" s="62"/>
      <c r="L6" s="62"/>
    </row>
    <row r="7" spans="2:13">
      <c r="C7" s="55" t="s">
        <v>107</v>
      </c>
      <c r="D7" s="62"/>
      <c r="E7" s="62"/>
      <c r="F7" s="62"/>
      <c r="G7" s="62"/>
      <c r="H7" s="62"/>
      <c r="I7" s="62"/>
      <c r="J7" s="62"/>
      <c r="K7" s="62"/>
      <c r="L7" s="62"/>
    </row>
    <row r="8" spans="2:13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3" ht="21">
      <c r="F9" s="63" t="str">
        <f>IF(COUNTIF(C2:J2,"")=0,"","Введите уровень успешности каждого задания")</f>
        <v/>
      </c>
    </row>
    <row r="10" spans="2:13" ht="54">
      <c r="B10" s="80" t="s">
        <v>60</v>
      </c>
      <c r="C10" s="67" t="s">
        <v>62</v>
      </c>
      <c r="D10" s="67" t="s">
        <v>63</v>
      </c>
      <c r="E10" s="67" t="s">
        <v>66</v>
      </c>
      <c r="F10" s="67" t="s">
        <v>64</v>
      </c>
      <c r="G10" s="67" t="s">
        <v>65</v>
      </c>
      <c r="H10" s="67" t="s">
        <v>61</v>
      </c>
      <c r="I10" s="67" t="s">
        <v>67</v>
      </c>
      <c r="J10" s="67" t="s">
        <v>80</v>
      </c>
    </row>
    <row r="11" spans="2:13" ht="15.75">
      <c r="B11" s="80"/>
      <c r="C11" s="88" t="s">
        <v>87</v>
      </c>
      <c r="D11" s="67"/>
      <c r="E11" s="67"/>
      <c r="F11" s="67"/>
      <c r="G11" s="67"/>
      <c r="H11" s="67"/>
      <c r="I11" s="67"/>
      <c r="J11" s="67"/>
    </row>
    <row r="12" spans="2:13" ht="47.25">
      <c r="B12" s="64">
        <v>1</v>
      </c>
      <c r="C12" s="85" t="s">
        <v>89</v>
      </c>
      <c r="D12" s="81" t="s">
        <v>90</v>
      </c>
      <c r="E12" s="86" t="s">
        <v>90</v>
      </c>
      <c r="F12" s="77" t="s">
        <v>81</v>
      </c>
      <c r="G12" s="65">
        <v>1</v>
      </c>
      <c r="H12" s="82">
        <f>IF(I12="","",I12*G12)</f>
        <v>0.77777777777777779</v>
      </c>
      <c r="I12" s="66">
        <f>IF($C$2="","",$C$2)</f>
        <v>0.77777777777777779</v>
      </c>
      <c r="J12" s="65" t="str">
        <f t="shared" ref="J12:J20" si="0">IF(I12="",$F$9,IF(I12&gt;=$A$29,$C$29,IF(I12&gt;=$A$28,$C$28,IF(I12&gt;=$A$27,$C$27,IF(I12&gt;=$A$26,$C$26,$C$25)))))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3" ht="47.25">
      <c r="B13" s="64">
        <v>2</v>
      </c>
      <c r="C13" s="85" t="s">
        <v>91</v>
      </c>
      <c r="D13" s="81" t="s">
        <v>90</v>
      </c>
      <c r="E13" s="86" t="s">
        <v>92</v>
      </c>
      <c r="F13" s="77" t="s">
        <v>81</v>
      </c>
      <c r="G13" s="65">
        <v>1</v>
      </c>
      <c r="H13" s="82">
        <f t="shared" ref="H13:H22" si="1">IF(I13="","",I13*G13)</f>
        <v>0.94444444444444442</v>
      </c>
      <c r="I13" s="66">
        <f>IF($D$2="","",$D$2)</f>
        <v>0.94444444444444442</v>
      </c>
      <c r="J13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3" ht="15.75" customHeight="1">
      <c r="B14" s="64">
        <v>3</v>
      </c>
      <c r="C14" s="84" t="s">
        <v>93</v>
      </c>
      <c r="D14" s="81" t="s">
        <v>94</v>
      </c>
      <c r="E14" s="86" t="s">
        <v>90</v>
      </c>
      <c r="F14" s="77" t="s">
        <v>81</v>
      </c>
      <c r="G14" s="65">
        <v>1</v>
      </c>
      <c r="H14" s="82">
        <f t="shared" si="1"/>
        <v>0.72222222222222221</v>
      </c>
      <c r="I14" s="66">
        <f>IF($E$2="","",$E$2)</f>
        <v>0.72222222222222221</v>
      </c>
      <c r="J14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3" ht="47.25">
      <c r="B15" s="64">
        <v>4</v>
      </c>
      <c r="C15" s="84" t="s">
        <v>89</v>
      </c>
      <c r="D15" s="81" t="s">
        <v>95</v>
      </c>
      <c r="E15" s="86" t="s">
        <v>96</v>
      </c>
      <c r="F15" s="77" t="s">
        <v>81</v>
      </c>
      <c r="G15" s="65">
        <v>1</v>
      </c>
      <c r="H15" s="82">
        <f t="shared" si="1"/>
        <v>0.5</v>
      </c>
      <c r="I15" s="66">
        <f>IF($F$2="","",$F$2)</f>
        <v>0.5</v>
      </c>
      <c r="J15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3" ht="47.25">
      <c r="B16" s="64">
        <v>5</v>
      </c>
      <c r="C16" s="84" t="s">
        <v>93</v>
      </c>
      <c r="D16" s="81" t="s">
        <v>97</v>
      </c>
      <c r="E16" s="86" t="s">
        <v>97</v>
      </c>
      <c r="F16" s="77" t="s">
        <v>81</v>
      </c>
      <c r="G16" s="65">
        <v>1</v>
      </c>
      <c r="H16" s="82">
        <f t="shared" si="1"/>
        <v>0.55555555555555558</v>
      </c>
      <c r="I16" s="66">
        <f>IF($G$2="","",$G$2)</f>
        <v>0.55555555555555558</v>
      </c>
      <c r="J16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47.25">
      <c r="B17" s="64">
        <v>6</v>
      </c>
      <c r="C17" s="84" t="s">
        <v>91</v>
      </c>
      <c r="D17" s="81" t="s">
        <v>98</v>
      </c>
      <c r="E17" s="86" t="s">
        <v>99</v>
      </c>
      <c r="F17" s="77" t="s">
        <v>81</v>
      </c>
      <c r="G17" s="65">
        <v>1</v>
      </c>
      <c r="H17" s="82">
        <f t="shared" si="1"/>
        <v>0.77777777777777779</v>
      </c>
      <c r="I17" s="66">
        <f>IF($H$2="","",$H$2)</f>
        <v>0.77777777777777779</v>
      </c>
      <c r="J17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47.25">
      <c r="B18" s="64">
        <v>7</v>
      </c>
      <c r="C18" s="84" t="s">
        <v>91</v>
      </c>
      <c r="D18" s="81" t="s">
        <v>90</v>
      </c>
      <c r="E18" s="86" t="s">
        <v>92</v>
      </c>
      <c r="F18" s="77" t="s">
        <v>81</v>
      </c>
      <c r="G18" s="65">
        <v>1</v>
      </c>
      <c r="H18" s="82">
        <f t="shared" si="1"/>
        <v>0.88888888888888884</v>
      </c>
      <c r="I18" s="66">
        <f>IF($I$2="","",$I$2)</f>
        <v>0.88888888888888884</v>
      </c>
      <c r="J18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47.25">
      <c r="B19" s="64">
        <v>8</v>
      </c>
      <c r="C19" s="84" t="s">
        <v>100</v>
      </c>
      <c r="D19" s="81" t="s">
        <v>101</v>
      </c>
      <c r="E19" s="86" t="s">
        <v>102</v>
      </c>
      <c r="F19" s="77" t="s">
        <v>81</v>
      </c>
      <c r="G19" s="65">
        <v>1</v>
      </c>
      <c r="H19" s="82">
        <f t="shared" si="1"/>
        <v>5.5555555555555552E-2</v>
      </c>
      <c r="I19" s="66">
        <f>IF($J$2="","",$J$2)</f>
        <v>5.5555555555555552E-2</v>
      </c>
      <c r="J19" s="65" t="str">
        <f t="shared" si="0"/>
        <v>Данный элемент содержания усвоен на крайне низком уровне. Требуется серьёзная коррекция.</v>
      </c>
    </row>
    <row r="20" spans="1:10" ht="47.25">
      <c r="B20" s="64">
        <v>9</v>
      </c>
      <c r="C20" s="84" t="s">
        <v>103</v>
      </c>
      <c r="D20" s="81" t="s">
        <v>104</v>
      </c>
      <c r="E20" s="86" t="s">
        <v>104</v>
      </c>
      <c r="F20" s="77" t="s">
        <v>81</v>
      </c>
      <c r="G20" s="65">
        <v>1</v>
      </c>
      <c r="H20" s="82">
        <f t="shared" si="1"/>
        <v>0.3888888888888889</v>
      </c>
      <c r="I20" s="66">
        <f>IF($K$2="","",$K$2)</f>
        <v>0.3888888888888889</v>
      </c>
      <c r="J20" s="65" t="str">
        <f t="shared" si="0"/>
        <v>Данный элемент содержания усвоен на низком уровне. Требуется коррекция.</v>
      </c>
    </row>
    <row r="21" spans="1:10" ht="15.75">
      <c r="B21" s="64"/>
      <c r="C21" s="88" t="s">
        <v>88</v>
      </c>
      <c r="D21" s="81"/>
      <c r="E21" s="86"/>
      <c r="F21" s="77"/>
      <c r="G21" s="65"/>
      <c r="H21" s="82"/>
      <c r="I21" s="66"/>
      <c r="J21" s="65"/>
    </row>
    <row r="22" spans="1:10" ht="47.25">
      <c r="B22" s="64">
        <v>10</v>
      </c>
      <c r="C22" s="84" t="s">
        <v>93</v>
      </c>
      <c r="D22" s="81" t="s">
        <v>97</v>
      </c>
      <c r="E22" s="86" t="s">
        <v>97</v>
      </c>
      <c r="F22" s="77" t="s">
        <v>82</v>
      </c>
      <c r="G22" s="65">
        <v>2</v>
      </c>
      <c r="H22" s="82">
        <f t="shared" si="1"/>
        <v>0.1111111111111111</v>
      </c>
      <c r="I22" s="66">
        <f>IF($L$2="","",$L$2)</f>
        <v>5.5555555555555552E-2</v>
      </c>
      <c r="J22" s="65" t="str">
        <f>IF(I22="",$F$9,IF(I22&gt;=$A$29,$C$29,IF(I22&gt;=$A$28,$C$28,IF(I22&gt;=$A$27,$C$27,IF(I22&gt;=$A$26,$C$26,$C$25)))))</f>
        <v>Данный элемент содержания усвоен на крайне низком уровне. Требуется серьёзная коррекция.</v>
      </c>
    </row>
    <row r="24" spans="1:10" ht="15.75">
      <c r="A24" t="s">
        <v>79</v>
      </c>
      <c r="B24" t="s">
        <v>78</v>
      </c>
      <c r="C24" s="57" t="s">
        <v>68</v>
      </c>
    </row>
    <row r="25" spans="1:10" ht="15.75">
      <c r="A25" s="56">
        <v>0</v>
      </c>
      <c r="B25" s="56">
        <f>A26-0.01</f>
        <v>0.28999999999999998</v>
      </c>
      <c r="C25" s="58" t="s">
        <v>69</v>
      </c>
    </row>
    <row r="26" spans="1:10" ht="15.75">
      <c r="A26" s="56">
        <v>0.3</v>
      </c>
      <c r="B26" s="56">
        <f t="shared" ref="B26:B28" si="2">A27-0.01</f>
        <v>0.49</v>
      </c>
      <c r="C26" s="58" t="s">
        <v>70</v>
      </c>
    </row>
    <row r="27" spans="1:10" ht="15.75">
      <c r="A27" s="56">
        <v>0.5</v>
      </c>
      <c r="B27" s="56">
        <f t="shared" si="2"/>
        <v>0.69</v>
      </c>
      <c r="C27" s="58" t="s">
        <v>86</v>
      </c>
    </row>
    <row r="28" spans="1:10" ht="15.75">
      <c r="A28" s="56">
        <v>0.7</v>
      </c>
      <c r="B28" s="56">
        <f t="shared" si="2"/>
        <v>0.89</v>
      </c>
      <c r="C28" s="58" t="s">
        <v>71</v>
      </c>
    </row>
    <row r="29" spans="1:10" ht="15.75">
      <c r="A29" s="56">
        <v>0.9</v>
      </c>
      <c r="B29" s="56">
        <v>1</v>
      </c>
      <c r="C29" s="58" t="s">
        <v>72</v>
      </c>
    </row>
  </sheetData>
  <sheetProtection password="CF7A" sheet="1" objects="1" scenarios="1" formatRows="0"/>
  <conditionalFormatting sqref="A25:C26 J12:J22">
    <cfRule type="expression" dxfId="2" priority="3">
      <formula>$I12&lt;$A$27</formula>
    </cfRule>
  </conditionalFormatting>
  <conditionalFormatting sqref="M2">
    <cfRule type="cellIs" dxfId="1" priority="1" stopIfTrue="1" operator="greaterThan">
      <formula>100</formula>
    </cfRule>
    <cfRule type="expression" dxfId="0" priority="2" stopIfTrue="1">
      <formula>SUMIFS($I2:$S2,$I$10:$S$10,M$10)&gt;100</formula>
    </cfRule>
  </conditionalFormatting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9"/>
  <sheetViews>
    <sheetView tabSelected="1" zoomScale="80" zoomScaleNormal="80" workbookViewId="0">
      <selection activeCell="M9" sqref="M9"/>
    </sheetView>
  </sheetViews>
  <sheetFormatPr defaultRowHeight="1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2" width="6.140625" customWidth="1"/>
  </cols>
  <sheetData>
    <row r="1" spans="2:13" ht="15.75" thickBot="1"/>
    <row r="2" spans="2:13" s="55" customFormat="1" ht="15.75" thickBot="1">
      <c r="B2" s="59" t="s">
        <v>73</v>
      </c>
      <c r="C2" s="110">
        <v>0.88235294117647056</v>
      </c>
      <c r="D2" s="110">
        <v>0.94117647058823528</v>
      </c>
      <c r="E2" s="110">
        <v>0.88235294117647056</v>
      </c>
      <c r="F2" s="110">
        <v>0.6470588235294118</v>
      </c>
      <c r="G2" s="110">
        <v>0.82352941176470584</v>
      </c>
      <c r="H2" s="110">
        <v>0.58823529411764708</v>
      </c>
      <c r="I2" s="110">
        <v>0.76470588235294112</v>
      </c>
      <c r="J2" s="110">
        <v>0.35294117647058826</v>
      </c>
      <c r="K2" s="110">
        <v>0.41176470588235292</v>
      </c>
      <c r="L2" s="110">
        <v>0.58823529411764708</v>
      </c>
      <c r="M2" s="109"/>
    </row>
    <row r="3" spans="2:13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</row>
    <row r="4" spans="2:13">
      <c r="C4" s="83"/>
      <c r="D4" s="62"/>
      <c r="E4" s="62"/>
      <c r="F4" s="62"/>
      <c r="G4" s="62"/>
      <c r="H4" s="62"/>
      <c r="I4" s="62"/>
      <c r="J4" s="62"/>
      <c r="K4" s="62"/>
      <c r="L4" s="62"/>
    </row>
    <row r="5" spans="2:13">
      <c r="C5" s="83"/>
      <c r="D5" s="62"/>
      <c r="E5" s="62"/>
      <c r="F5" s="62"/>
      <c r="G5" s="62"/>
      <c r="H5" s="62"/>
      <c r="I5" s="62"/>
      <c r="J5" s="62"/>
      <c r="K5" s="62"/>
      <c r="L5" s="62"/>
    </row>
    <row r="6" spans="2:13">
      <c r="C6" s="83"/>
      <c r="D6" s="62"/>
      <c r="E6" s="62"/>
      <c r="F6" s="62"/>
      <c r="G6" s="62"/>
      <c r="H6" s="62"/>
      <c r="I6" s="62"/>
      <c r="J6" s="62"/>
      <c r="K6" s="62"/>
      <c r="L6" s="62"/>
    </row>
    <row r="7" spans="2:13">
      <c r="C7" s="55" t="s">
        <v>107</v>
      </c>
      <c r="D7" s="62"/>
      <c r="E7" s="62"/>
      <c r="F7" s="62"/>
      <c r="G7" s="62"/>
      <c r="H7" s="62"/>
      <c r="I7" s="62"/>
      <c r="J7" s="62"/>
      <c r="K7" s="62"/>
      <c r="L7" s="62"/>
    </row>
    <row r="8" spans="2:13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3" ht="21">
      <c r="F9" s="63" t="str">
        <f>IF(COUNTIF(C2:J2,"")=0,"","Введите уровень успешности каждого задания")</f>
        <v/>
      </c>
    </row>
    <row r="10" spans="2:13" ht="54">
      <c r="B10" s="80" t="s">
        <v>60</v>
      </c>
      <c r="C10" s="67" t="s">
        <v>62</v>
      </c>
      <c r="D10" s="67" t="s">
        <v>63</v>
      </c>
      <c r="E10" s="67" t="s">
        <v>66</v>
      </c>
      <c r="F10" s="67" t="s">
        <v>64</v>
      </c>
      <c r="G10" s="67" t="s">
        <v>65</v>
      </c>
      <c r="H10" s="67" t="s">
        <v>61</v>
      </c>
      <c r="I10" s="67" t="s">
        <v>67</v>
      </c>
      <c r="J10" s="67" t="s">
        <v>80</v>
      </c>
    </row>
    <row r="11" spans="2:13" ht="15.75">
      <c r="B11" s="80"/>
      <c r="C11" s="88" t="s">
        <v>87</v>
      </c>
      <c r="D11" s="67"/>
      <c r="E11" s="67"/>
      <c r="F11" s="67"/>
      <c r="G11" s="67"/>
      <c r="H11" s="67"/>
      <c r="I11" s="67"/>
      <c r="J11" s="67"/>
    </row>
    <row r="12" spans="2:13" ht="31.5">
      <c r="B12" s="64">
        <v>1</v>
      </c>
      <c r="C12" s="85" t="s">
        <v>89</v>
      </c>
      <c r="D12" s="81" t="s">
        <v>90</v>
      </c>
      <c r="E12" s="86" t="s">
        <v>90</v>
      </c>
      <c r="F12" s="77" t="s">
        <v>81</v>
      </c>
      <c r="G12" s="65">
        <v>1</v>
      </c>
      <c r="H12" s="82">
        <f>IF(I12="","",I12*G12)</f>
        <v>0.88235294117647056</v>
      </c>
      <c r="I12" s="66">
        <f>IF($C$2="","",$C$2)</f>
        <v>0.88235294117647056</v>
      </c>
      <c r="J12" s="65" t="str">
        <f t="shared" ref="J12:J20" si="0">IF(I12="",$F$9,IF(I12&gt;=$A$29,$C$29,IF(I12&gt;=$A$28,$C$28,IF(I12&gt;=$A$27,$C$27,IF(I12&gt;=$A$26,$C$26,$C$25)))))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3" ht="47.25">
      <c r="B13" s="64">
        <v>2</v>
      </c>
      <c r="C13" s="85" t="s">
        <v>91</v>
      </c>
      <c r="D13" s="81" t="s">
        <v>90</v>
      </c>
      <c r="E13" s="86" t="s">
        <v>92</v>
      </c>
      <c r="F13" s="77" t="s">
        <v>81</v>
      </c>
      <c r="G13" s="65">
        <v>1</v>
      </c>
      <c r="H13" s="82">
        <f t="shared" ref="H13:H22" si="1">IF(I13="","",I13*G13)</f>
        <v>0.94117647058823528</v>
      </c>
      <c r="I13" s="66">
        <f>IF($D$2="","",$D$2)</f>
        <v>0.94117647058823528</v>
      </c>
      <c r="J13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3" ht="15.75" customHeight="1">
      <c r="B14" s="64">
        <v>3</v>
      </c>
      <c r="C14" s="84" t="s">
        <v>93</v>
      </c>
      <c r="D14" s="81" t="s">
        <v>94</v>
      </c>
      <c r="E14" s="86" t="s">
        <v>90</v>
      </c>
      <c r="F14" s="77" t="s">
        <v>81</v>
      </c>
      <c r="G14" s="65">
        <v>1</v>
      </c>
      <c r="H14" s="82">
        <f t="shared" si="1"/>
        <v>0.88235294117647056</v>
      </c>
      <c r="I14" s="66">
        <f>IF($E$2="","",$E$2)</f>
        <v>0.88235294117647056</v>
      </c>
      <c r="J14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3" ht="31.5">
      <c r="B15" s="64">
        <v>4</v>
      </c>
      <c r="C15" s="84" t="s">
        <v>89</v>
      </c>
      <c r="D15" s="81" t="s">
        <v>95</v>
      </c>
      <c r="E15" s="86" t="s">
        <v>96</v>
      </c>
      <c r="F15" s="77" t="s">
        <v>81</v>
      </c>
      <c r="G15" s="65">
        <v>1</v>
      </c>
      <c r="H15" s="82">
        <f t="shared" si="1"/>
        <v>0.6470588235294118</v>
      </c>
      <c r="I15" s="66">
        <f>IF($F$2="","",$F$2)</f>
        <v>0.6470588235294118</v>
      </c>
      <c r="J15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3" ht="31.5">
      <c r="B16" s="64">
        <v>5</v>
      </c>
      <c r="C16" s="84" t="s">
        <v>93</v>
      </c>
      <c r="D16" s="81" t="s">
        <v>97</v>
      </c>
      <c r="E16" s="86" t="s">
        <v>97</v>
      </c>
      <c r="F16" s="77" t="s">
        <v>81</v>
      </c>
      <c r="G16" s="65">
        <v>1</v>
      </c>
      <c r="H16" s="82">
        <f t="shared" si="1"/>
        <v>0.82352941176470584</v>
      </c>
      <c r="I16" s="66">
        <f>IF($G$2="","",$G$2)</f>
        <v>0.82352941176470584</v>
      </c>
      <c r="J16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7.25">
      <c r="B17" s="64">
        <v>6</v>
      </c>
      <c r="C17" s="84" t="s">
        <v>91</v>
      </c>
      <c r="D17" s="81" t="s">
        <v>98</v>
      </c>
      <c r="E17" s="86" t="s">
        <v>99</v>
      </c>
      <c r="F17" s="77" t="s">
        <v>81</v>
      </c>
      <c r="G17" s="65">
        <v>1</v>
      </c>
      <c r="H17" s="82">
        <f t="shared" si="1"/>
        <v>0.58823529411764708</v>
      </c>
      <c r="I17" s="66">
        <f>IF($H$2="","",$H$2)</f>
        <v>0.58823529411764708</v>
      </c>
      <c r="J17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47.25">
      <c r="B18" s="64">
        <v>7</v>
      </c>
      <c r="C18" s="84" t="s">
        <v>91</v>
      </c>
      <c r="D18" s="81" t="s">
        <v>90</v>
      </c>
      <c r="E18" s="86" t="s">
        <v>92</v>
      </c>
      <c r="F18" s="77" t="s">
        <v>81</v>
      </c>
      <c r="G18" s="65">
        <v>1</v>
      </c>
      <c r="H18" s="82">
        <f t="shared" si="1"/>
        <v>0.76470588235294112</v>
      </c>
      <c r="I18" s="66">
        <f>IF($I$2="","",$I$2)</f>
        <v>0.76470588235294112</v>
      </c>
      <c r="J18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15.75">
      <c r="B19" s="64">
        <v>8</v>
      </c>
      <c r="C19" s="84" t="s">
        <v>100</v>
      </c>
      <c r="D19" s="81" t="s">
        <v>101</v>
      </c>
      <c r="E19" s="86" t="s">
        <v>102</v>
      </c>
      <c r="F19" s="77" t="s">
        <v>81</v>
      </c>
      <c r="G19" s="65">
        <v>1</v>
      </c>
      <c r="H19" s="82">
        <f t="shared" si="1"/>
        <v>0.35294117647058826</v>
      </c>
      <c r="I19" s="66">
        <f>IF($J$2="","",$J$2)</f>
        <v>0.35294117647058826</v>
      </c>
      <c r="J19" s="65" t="str">
        <f t="shared" si="0"/>
        <v>Данный элемент содержания усвоен на низком уровне. Требуется коррекция.</v>
      </c>
    </row>
    <row r="20" spans="1:10" ht="31.5">
      <c r="B20" s="64">
        <v>9</v>
      </c>
      <c r="C20" s="84" t="s">
        <v>103</v>
      </c>
      <c r="D20" s="81" t="s">
        <v>104</v>
      </c>
      <c r="E20" s="86" t="s">
        <v>104</v>
      </c>
      <c r="F20" s="77" t="s">
        <v>81</v>
      </c>
      <c r="G20" s="65">
        <v>1</v>
      </c>
      <c r="H20" s="82">
        <f t="shared" si="1"/>
        <v>0.41176470588235292</v>
      </c>
      <c r="I20" s="66">
        <f>IF($K$2="","",$K$2)</f>
        <v>0.41176470588235292</v>
      </c>
      <c r="J20" s="65" t="str">
        <f t="shared" si="0"/>
        <v>Данный элемент содержания усвоен на низком уровне. Требуется коррекция.</v>
      </c>
    </row>
    <row r="21" spans="1:10" ht="15.75">
      <c r="B21" s="64"/>
      <c r="C21" s="88" t="s">
        <v>88</v>
      </c>
      <c r="D21" s="81"/>
      <c r="E21" s="86"/>
      <c r="F21" s="77"/>
      <c r="G21" s="65"/>
      <c r="H21" s="82"/>
      <c r="I21" s="66"/>
      <c r="J21" s="65"/>
    </row>
    <row r="22" spans="1:10" ht="31.5">
      <c r="B22" s="64">
        <v>10</v>
      </c>
      <c r="C22" s="84" t="s">
        <v>93</v>
      </c>
      <c r="D22" s="81" t="s">
        <v>97</v>
      </c>
      <c r="E22" s="86" t="s">
        <v>97</v>
      </c>
      <c r="F22" s="77" t="s">
        <v>82</v>
      </c>
      <c r="G22" s="65">
        <v>2</v>
      </c>
      <c r="H22" s="82">
        <f t="shared" si="1"/>
        <v>1.1764705882352942</v>
      </c>
      <c r="I22" s="66">
        <f>IF($L$2="","",$L$2)</f>
        <v>0.58823529411764708</v>
      </c>
      <c r="J22" s="65" t="str">
        <f>IF(I22="",$F$9,IF(I22&gt;=$A$29,$C$29,IF(I22&gt;=$A$28,$C$28,IF(I22&gt;=$A$27,$C$27,IF(I22&gt;=$A$26,$C$26,$C$25)))))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4" spans="1:10" ht="15.75">
      <c r="A24" t="s">
        <v>79</v>
      </c>
      <c r="B24" t="s">
        <v>78</v>
      </c>
      <c r="C24" s="57" t="s">
        <v>68</v>
      </c>
    </row>
    <row r="25" spans="1:10" ht="15.75">
      <c r="A25" s="56">
        <v>0</v>
      </c>
      <c r="B25" s="56">
        <f>A26-0.01</f>
        <v>0.28999999999999998</v>
      </c>
      <c r="C25" s="58" t="s">
        <v>69</v>
      </c>
    </row>
    <row r="26" spans="1:10" ht="15.75">
      <c r="A26" s="56">
        <v>0.3</v>
      </c>
      <c r="B26" s="56">
        <f t="shared" ref="B26:B28" si="2">A27-0.01</f>
        <v>0.49</v>
      </c>
      <c r="C26" s="58" t="s">
        <v>70</v>
      </c>
    </row>
    <row r="27" spans="1:10" ht="15.75">
      <c r="A27" s="56">
        <v>0.5</v>
      </c>
      <c r="B27" s="56">
        <f t="shared" si="2"/>
        <v>0.69</v>
      </c>
      <c r="C27" s="58" t="s">
        <v>86</v>
      </c>
    </row>
    <row r="28" spans="1:10" ht="15.75">
      <c r="A28" s="56">
        <v>0.7</v>
      </c>
      <c r="B28" s="56">
        <f t="shared" si="2"/>
        <v>0.89</v>
      </c>
      <c r="C28" s="58" t="s">
        <v>71</v>
      </c>
    </row>
    <row r="29" spans="1:10" ht="15.75">
      <c r="A29" s="56">
        <v>0.9</v>
      </c>
      <c r="B29" s="56">
        <v>1</v>
      </c>
      <c r="C29" s="58" t="s">
        <v>72</v>
      </c>
    </row>
  </sheetData>
  <sheetProtection password="CF7A" sheet="1" objects="1" scenarios="1" formatRows="0"/>
  <conditionalFormatting sqref="A25:C26 J12:J22">
    <cfRule type="expression" dxfId="12" priority="3">
      <formula>$I12&lt;$A$27</formula>
    </cfRule>
  </conditionalFormatting>
  <conditionalFormatting sqref="M2">
    <cfRule type="cellIs" dxfId="10" priority="1" stopIfTrue="1" operator="greaterThan">
      <formula>100</formula>
    </cfRule>
    <cfRule type="expression" dxfId="9" priority="2" stopIfTrue="1">
      <formula>SUMIFS($I2:$S2,$I$10:$S$10,M$10)&gt;100</formula>
    </cfRule>
  </conditionalFormatting>
  <pageMargins left="0.7" right="0.7" top="0.75" bottom="0.75" header="0.3" footer="0.3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0" zoomScaleNormal="80" workbookViewId="0">
      <selection activeCell="I16" sqref="I16"/>
    </sheetView>
  </sheetViews>
  <sheetFormatPr defaultRowHeight="1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3" ht="15.75" customHeight="1" thickBot="1">
      <c r="C1" s="108" t="s">
        <v>77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2:13" s="61" customFormat="1" ht="15.75" thickBot="1">
      <c r="B2" s="60" t="s">
        <v>73</v>
      </c>
      <c r="C2" s="109">
        <v>81.25</v>
      </c>
      <c r="D2" s="109">
        <v>93.75</v>
      </c>
      <c r="E2" s="109">
        <v>81.25</v>
      </c>
      <c r="F2" s="109">
        <v>56.25</v>
      </c>
      <c r="G2" s="109">
        <v>71.875</v>
      </c>
      <c r="H2" s="109">
        <v>71.875</v>
      </c>
      <c r="I2" s="109">
        <v>84.375</v>
      </c>
      <c r="J2" s="109">
        <v>18.75</v>
      </c>
      <c r="K2" s="109">
        <v>43.75</v>
      </c>
      <c r="L2" s="109">
        <v>0</v>
      </c>
      <c r="M2" s="109">
        <v>31.25</v>
      </c>
    </row>
    <row r="3" spans="2:13" ht="25.5">
      <c r="C3" s="89">
        <v>1</v>
      </c>
      <c r="D3" s="90">
        <v>2</v>
      </c>
      <c r="E3" s="89">
        <v>3</v>
      </c>
      <c r="F3" s="90">
        <v>4</v>
      </c>
      <c r="G3" s="89">
        <v>5</v>
      </c>
      <c r="H3" s="90">
        <v>6</v>
      </c>
      <c r="I3" s="89">
        <v>7</v>
      </c>
      <c r="J3" s="90">
        <v>8</v>
      </c>
      <c r="K3" s="89">
        <v>9</v>
      </c>
      <c r="L3" s="90" t="s">
        <v>105</v>
      </c>
      <c r="M3" s="90" t="s">
        <v>106</v>
      </c>
    </row>
    <row r="4" spans="2:13">
      <c r="B4" s="70" t="s">
        <v>85</v>
      </c>
      <c r="C4" s="87">
        <f>IF(LEN(C3)&lt;4,1,1*LEFT(RIGHT(C3,3),1))</f>
        <v>1</v>
      </c>
      <c r="D4" s="87">
        <f t="shared" ref="D4:M4" si="0">IF(LEN(D3)&lt;4,1,1*LEFT(RIGHT(D3,3),1))</f>
        <v>1</v>
      </c>
      <c r="E4" s="87">
        <f t="shared" si="0"/>
        <v>1</v>
      </c>
      <c r="F4" s="87">
        <f t="shared" si="0"/>
        <v>1</v>
      </c>
      <c r="G4" s="87">
        <f t="shared" si="0"/>
        <v>1</v>
      </c>
      <c r="H4" s="87">
        <f t="shared" si="0"/>
        <v>1</v>
      </c>
      <c r="I4" s="87">
        <f t="shared" si="0"/>
        <v>1</v>
      </c>
      <c r="J4" s="87">
        <f t="shared" si="0"/>
        <v>1</v>
      </c>
      <c r="K4" s="87">
        <f t="shared" si="0"/>
        <v>1</v>
      </c>
      <c r="L4" s="87">
        <f t="shared" si="0"/>
        <v>1</v>
      </c>
      <c r="M4" s="87">
        <f t="shared" si="0"/>
        <v>2</v>
      </c>
    </row>
    <row r="5" spans="2:13">
      <c r="B5" s="70" t="s">
        <v>83</v>
      </c>
      <c r="C5" s="87">
        <f>IF(LEN(C3)&lt;4,C3,LEFT(C3,LEN(C3)-4))</f>
        <v>1</v>
      </c>
      <c r="D5" s="87">
        <f t="shared" ref="D5:M5" si="1">IF(LEN(D3)&lt;4,D3,LEFT(D3,LEN(D3)-4))</f>
        <v>2</v>
      </c>
      <c r="E5" s="87">
        <f t="shared" si="1"/>
        <v>3</v>
      </c>
      <c r="F5" s="87">
        <f t="shared" si="1"/>
        <v>4</v>
      </c>
      <c r="G5" s="87">
        <f t="shared" si="1"/>
        <v>5</v>
      </c>
      <c r="H5" s="87">
        <f t="shared" si="1"/>
        <v>6</v>
      </c>
      <c r="I5" s="87">
        <f t="shared" si="1"/>
        <v>7</v>
      </c>
      <c r="J5" s="87">
        <f t="shared" si="1"/>
        <v>8</v>
      </c>
      <c r="K5" s="87">
        <f t="shared" si="1"/>
        <v>9</v>
      </c>
      <c r="L5" s="87" t="str">
        <f t="shared" si="1"/>
        <v>10</v>
      </c>
      <c r="M5" s="87" t="str">
        <f t="shared" si="1"/>
        <v>10</v>
      </c>
    </row>
    <row r="6" spans="2:13">
      <c r="B6" s="70" t="s">
        <v>84</v>
      </c>
      <c r="C6" s="87">
        <f>C4*C2</f>
        <v>81.25</v>
      </c>
      <c r="D6" s="87">
        <f t="shared" ref="D6:M6" si="2">D4*D2</f>
        <v>93.75</v>
      </c>
      <c r="E6" s="87">
        <f t="shared" si="2"/>
        <v>81.25</v>
      </c>
      <c r="F6" s="87">
        <f t="shared" si="2"/>
        <v>56.25</v>
      </c>
      <c r="G6" s="87">
        <f t="shared" si="2"/>
        <v>71.875</v>
      </c>
      <c r="H6" s="87">
        <f t="shared" si="2"/>
        <v>71.875</v>
      </c>
      <c r="I6" s="87">
        <f t="shared" si="2"/>
        <v>84.375</v>
      </c>
      <c r="J6" s="87">
        <f t="shared" si="2"/>
        <v>18.75</v>
      </c>
      <c r="K6" s="87">
        <f t="shared" si="2"/>
        <v>43.75</v>
      </c>
      <c r="L6" s="87">
        <f t="shared" si="2"/>
        <v>0</v>
      </c>
      <c r="M6" s="87">
        <f t="shared" si="2"/>
        <v>62.5</v>
      </c>
    </row>
    <row r="7" spans="2:13">
      <c r="C7" s="55" t="s">
        <v>107</v>
      </c>
    </row>
    <row r="8" spans="2:13">
      <c r="C8" s="55" t="s">
        <v>75</v>
      </c>
      <c r="D8" s="55" t="s">
        <v>74</v>
      </c>
    </row>
    <row r="9" spans="2:13" ht="21">
      <c r="F9" s="79" t="str">
        <f>IF(COUNTIF(C2:M2,"")=0,"","Введите уровень успешности каждого задания")</f>
        <v/>
      </c>
    </row>
    <row r="10" spans="2:13" ht="94.5">
      <c r="B10" s="80" t="s">
        <v>60</v>
      </c>
      <c r="C10" s="80" t="s">
        <v>62</v>
      </c>
      <c r="D10" s="80" t="s">
        <v>63</v>
      </c>
      <c r="E10" s="80" t="s">
        <v>66</v>
      </c>
      <c r="F10" s="75" t="s">
        <v>64</v>
      </c>
      <c r="G10" s="75" t="s">
        <v>65</v>
      </c>
      <c r="H10" s="75" t="s">
        <v>61</v>
      </c>
      <c r="I10" s="75" t="s">
        <v>67</v>
      </c>
      <c r="J10" s="75" t="s">
        <v>80</v>
      </c>
    </row>
    <row r="11" spans="2:13" ht="15.75">
      <c r="B11" s="80"/>
      <c r="C11" s="88" t="str">
        <f>Анализ9аКл!C11</f>
        <v>Часть 1 Модуль «Алгебра»</v>
      </c>
      <c r="D11" s="80"/>
      <c r="E11" s="80"/>
      <c r="F11" s="75"/>
      <c r="G11" s="75"/>
      <c r="H11" s="75"/>
      <c r="I11" s="75"/>
      <c r="J11" s="75"/>
    </row>
    <row r="12" spans="2:13" ht="31.5">
      <c r="B12" s="76">
        <f>Анализ9аКл!B12</f>
        <v>1</v>
      </c>
      <c r="C12" s="85" t="str">
        <f>Анализ9аКл!C12</f>
        <v xml:space="preserve">Уметь выполнять вычисления и преобразования </v>
      </c>
      <c r="D12" s="81" t="str">
        <f>Анализ9аКл!D12</f>
        <v xml:space="preserve">1 </v>
      </c>
      <c r="E12" s="86" t="str">
        <f>Анализ9аКл!E12</f>
        <v xml:space="preserve">1 </v>
      </c>
      <c r="F12" s="77" t="str">
        <f>Анализ9аКл!F12</f>
        <v xml:space="preserve">Б </v>
      </c>
      <c r="G12" s="65">
        <f>Анализ9аКл!G12</f>
        <v>1</v>
      </c>
      <c r="H12" s="82">
        <f>IF(I12="","",I12*G12)</f>
        <v>0.8125</v>
      </c>
      <c r="I12" s="78">
        <f t="shared" ref="I12:I20" si="3">IF(COUNTIFS($C$5:$M$5,$B12,$C$2:$M$2,"")=0,SUMIFS($C$6:$M$6,$C$5:$M$5,$B12)/$G12/100,"")</f>
        <v>0.8125</v>
      </c>
      <c r="J12" s="77" t="str">
        <f t="shared" ref="J12:J20" si="4">IF(I12="",$F$9,IF(I12&gt;=$A$29,$C$29,IF(I12&gt;=$A$28,$C$28,IF(I12&gt;=$A$27,$C$27,IF(I12&gt;=$A$26,$C$26,$C$25)))))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3" ht="47.25">
      <c r="B13" s="76">
        <f>Анализ9аКл!B13</f>
        <v>2</v>
      </c>
      <c r="C13" s="85" t="str">
        <f>Анализ9аКл!C13</f>
        <v xml:space="preserve">Уметь использовать приобретенные знания и умения в практической деятельности и повседневной жизни </v>
      </c>
      <c r="D13" s="81" t="str">
        <f>Анализ9аКл!D13</f>
        <v xml:space="preserve">1 </v>
      </c>
      <c r="E13" s="86" t="str">
        <f>Анализ9аКл!E13</f>
        <v xml:space="preserve">7.6 </v>
      </c>
      <c r="F13" s="77" t="str">
        <f>Анализ9аКл!F13</f>
        <v xml:space="preserve">Б </v>
      </c>
      <c r="G13" s="65">
        <f>Анализ9аКл!G13</f>
        <v>1</v>
      </c>
      <c r="H13" s="82">
        <f t="shared" ref="H13:H22" si="5">IF(I13="","",I13*G13)</f>
        <v>0.9375</v>
      </c>
      <c r="I13" s="78">
        <f t="shared" si="3"/>
        <v>0.9375</v>
      </c>
      <c r="J13" s="77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3" ht="31.5">
      <c r="B14" s="76">
        <f>Анализ9аКл!B14</f>
        <v>3</v>
      </c>
      <c r="C14" s="84" t="str">
        <f>Анализ9аКл!C14</f>
        <v xml:space="preserve">Уметь решать уравнения, неравенства и их системы </v>
      </c>
      <c r="D14" s="81" t="str">
        <f>Анализ9аКл!D14</f>
        <v xml:space="preserve">3.2, 6.1 </v>
      </c>
      <c r="E14" s="86" t="str">
        <f>Анализ9аКл!E14</f>
        <v xml:space="preserve">1 </v>
      </c>
      <c r="F14" s="77" t="str">
        <f>Анализ9аКл!F14</f>
        <v xml:space="preserve">Б </v>
      </c>
      <c r="G14" s="65">
        <f>Анализ9аКл!G14</f>
        <v>1</v>
      </c>
      <c r="H14" s="82">
        <f t="shared" si="5"/>
        <v>0.8125</v>
      </c>
      <c r="I14" s="78">
        <f t="shared" si="3"/>
        <v>0.8125</v>
      </c>
      <c r="J14" s="7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3" ht="31.5">
      <c r="B15" s="76">
        <f>Анализ9аКл!B15</f>
        <v>4</v>
      </c>
      <c r="C15" s="84" t="str">
        <f>Анализ9аКл!C15</f>
        <v xml:space="preserve">Уметь выполнять вычисления и преобразования </v>
      </c>
      <c r="D15" s="81" t="str">
        <f>Анализ9аКл!D15</f>
        <v xml:space="preserve">1.4 </v>
      </c>
      <c r="E15" s="86" t="str">
        <f>Анализ9аКл!E15</f>
        <v xml:space="preserve">2.5 </v>
      </c>
      <c r="F15" s="77" t="str">
        <f>Анализ9аКл!F15</f>
        <v xml:space="preserve">Б </v>
      </c>
      <c r="G15" s="65">
        <f>Анализ9аКл!G15</f>
        <v>1</v>
      </c>
      <c r="H15" s="82">
        <f t="shared" si="5"/>
        <v>0.5625</v>
      </c>
      <c r="I15" s="78">
        <f t="shared" si="3"/>
        <v>0.5625</v>
      </c>
      <c r="J15" s="77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3" ht="31.5">
      <c r="B16" s="76">
        <f>Анализ9аКл!B16</f>
        <v>5</v>
      </c>
      <c r="C16" s="84" t="str">
        <f>Анализ9аКл!C16</f>
        <v xml:space="preserve">Уметь решать уравнения, неравенства и их системы </v>
      </c>
      <c r="D16" s="81" t="str">
        <f>Анализ9аКл!D16</f>
        <v xml:space="preserve">3.1 </v>
      </c>
      <c r="E16" s="86" t="str">
        <f>Анализ9аКл!E16</f>
        <v xml:space="preserve">3.1 </v>
      </c>
      <c r="F16" s="77" t="str">
        <f>Анализ9аКл!F16</f>
        <v xml:space="preserve">Б </v>
      </c>
      <c r="G16" s="65">
        <f>Анализ9аКл!G16</f>
        <v>1</v>
      </c>
      <c r="H16" s="82">
        <f t="shared" si="5"/>
        <v>0.71875</v>
      </c>
      <c r="I16" s="78">
        <f t="shared" si="3"/>
        <v>0.71875</v>
      </c>
      <c r="J16" s="7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7.25">
      <c r="B17" s="76">
        <f>Анализ9аКл!B17</f>
        <v>6</v>
      </c>
      <c r="C17" s="84" t="str">
        <f>Анализ9аКл!C17</f>
        <v xml:space="preserve">Уметь использовать приобретенные знания и умения в практической деятельности и повседневной жизни </v>
      </c>
      <c r="D17" s="81" t="str">
        <f>Анализ9аКл!D17</f>
        <v xml:space="preserve">1.5, 3.3 </v>
      </c>
      <c r="E17" s="86" t="str">
        <f>Анализ9аКл!E17</f>
        <v xml:space="preserve">1.3 </v>
      </c>
      <c r="F17" s="77" t="str">
        <f>Анализ9аКл!F17</f>
        <v xml:space="preserve">Б </v>
      </c>
      <c r="G17" s="65">
        <f>Анализ9аКл!G17</f>
        <v>1</v>
      </c>
      <c r="H17" s="82">
        <f t="shared" si="5"/>
        <v>0.71875</v>
      </c>
      <c r="I17" s="78">
        <f t="shared" si="3"/>
        <v>0.71875</v>
      </c>
      <c r="J17" s="7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47.25">
      <c r="B18" s="76">
        <f>Анализ9аКл!B18</f>
        <v>7</v>
      </c>
      <c r="C18" s="84" t="str">
        <f>Анализ9аКл!C18</f>
        <v xml:space="preserve">Уметь использовать приобретенные знания и умения в практической деятельности и повседневной жизни </v>
      </c>
      <c r="D18" s="81" t="str">
        <f>Анализ9аКл!D18</f>
        <v xml:space="preserve">1 </v>
      </c>
      <c r="E18" s="86" t="str">
        <f>Анализ9аКл!E18</f>
        <v xml:space="preserve">7.6 </v>
      </c>
      <c r="F18" s="77" t="str">
        <f>Анализ9аКл!F18</f>
        <v xml:space="preserve">Б </v>
      </c>
      <c r="G18" s="65">
        <f>Анализ9аКл!G18</f>
        <v>1</v>
      </c>
      <c r="H18" s="82">
        <f t="shared" si="5"/>
        <v>0.84375</v>
      </c>
      <c r="I18" s="78">
        <f t="shared" si="3"/>
        <v>0.84375</v>
      </c>
      <c r="J18" s="7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15.75">
      <c r="B19" s="76">
        <f>Анализ9аКл!B19</f>
        <v>8</v>
      </c>
      <c r="C19" s="84" t="str">
        <f>Анализ9аКл!C19</f>
        <v xml:space="preserve">Уметь строить и читать графики функций </v>
      </c>
      <c r="D19" s="81" t="str">
        <f>Анализ9аКл!D19</f>
        <v xml:space="preserve">5 </v>
      </c>
      <c r="E19" s="86" t="str">
        <f>Анализ9аКл!E19</f>
        <v xml:space="preserve">4 </v>
      </c>
      <c r="F19" s="77" t="str">
        <f>Анализ9аКл!F19</f>
        <v xml:space="preserve">Б </v>
      </c>
      <c r="G19" s="65">
        <f>Анализ9аКл!G19</f>
        <v>1</v>
      </c>
      <c r="H19" s="82">
        <f t="shared" si="5"/>
        <v>0.1875</v>
      </c>
      <c r="I19" s="78">
        <f t="shared" si="3"/>
        <v>0.1875</v>
      </c>
      <c r="J19" s="77" t="str">
        <f t="shared" si="4"/>
        <v>Данный элемент содержания усвоен на крайне низком уровне. Требуется серьёзная коррекция.</v>
      </c>
    </row>
    <row r="20" spans="1:10" ht="31.5">
      <c r="B20" s="76">
        <f>Анализ9аКл!B20</f>
        <v>9</v>
      </c>
      <c r="C20" s="84" t="str">
        <f>Анализ9аКл!C20</f>
        <v xml:space="preserve">Уметь выполнять преобразования алгебраических выражений </v>
      </c>
      <c r="D20" s="81" t="str">
        <f>Анализ9аКл!D20</f>
        <v xml:space="preserve">2 </v>
      </c>
      <c r="E20" s="86" t="str">
        <f>Анализ9аКл!E20</f>
        <v xml:space="preserve">2 </v>
      </c>
      <c r="F20" s="77" t="str">
        <f>Анализ9аКл!F20</f>
        <v xml:space="preserve">Б </v>
      </c>
      <c r="G20" s="65">
        <f>Анализ9аКл!G20</f>
        <v>1</v>
      </c>
      <c r="H20" s="82">
        <f t="shared" si="5"/>
        <v>0.4375</v>
      </c>
      <c r="I20" s="78">
        <f t="shared" si="3"/>
        <v>0.4375</v>
      </c>
      <c r="J20" s="77" t="str">
        <f t="shared" si="4"/>
        <v>Данный элемент содержания усвоен на низком уровне. Требуется коррекция.</v>
      </c>
    </row>
    <row r="21" spans="1:10" ht="15.75">
      <c r="B21" s="76"/>
      <c r="C21" s="88" t="str">
        <f>Анализ9аКл!C21</f>
        <v>Часть 2 Модуль «Алгебра»</v>
      </c>
      <c r="D21" s="81"/>
      <c r="E21" s="86"/>
      <c r="F21" s="77"/>
      <c r="G21" s="65"/>
      <c r="H21" s="82"/>
      <c r="I21" s="78"/>
      <c r="J21" s="77"/>
    </row>
    <row r="22" spans="1:10" ht="31.5">
      <c r="B22" s="76">
        <f>Анализ9аКл!B22</f>
        <v>10</v>
      </c>
      <c r="C22" s="84" t="str">
        <f>Анализ9аКл!C22</f>
        <v xml:space="preserve">Уметь решать уравнения, неравенства и их системы </v>
      </c>
      <c r="D22" s="81" t="str">
        <f>Анализ9аКл!D22</f>
        <v xml:space="preserve">3.1 </v>
      </c>
      <c r="E22" s="86" t="str">
        <f>Анализ9аКл!E22</f>
        <v xml:space="preserve">3.1 </v>
      </c>
      <c r="F22" s="77" t="str">
        <f>Анализ9аКл!F22</f>
        <v xml:space="preserve">П </v>
      </c>
      <c r="G22" s="65">
        <f>Анализ9аКл!G22</f>
        <v>2</v>
      </c>
      <c r="H22" s="82">
        <f t="shared" si="5"/>
        <v>0.625</v>
      </c>
      <c r="I22" s="78">
        <f>IF(COUNTIFS($C$5:$M$5,$B22,$C$2:$M$2,"")=0,SUMIFS($C$6:$M$6,$C$5:$M$5,$B22)/$G22/100,"")</f>
        <v>0.3125</v>
      </c>
      <c r="J22" s="77" t="str">
        <f>IF(I22="",$F$9,IF(I22&gt;=$A$29,$C$29,IF(I22&gt;=$A$28,$C$28,IF(I22&gt;=$A$27,$C$27,IF(I22&gt;=$A$26,$C$26,$C$25)))))</f>
        <v>Данный элемент содержания усвоен на низком уровне. Требуется коррекция.</v>
      </c>
    </row>
    <row r="24" spans="1:10" ht="15.75">
      <c r="A24" s="71" t="s">
        <v>79</v>
      </c>
      <c r="B24" s="71" t="s">
        <v>78</v>
      </c>
      <c r="C24" s="72" t="s">
        <v>68</v>
      </c>
    </row>
    <row r="25" spans="1:10" ht="15.75">
      <c r="A25" s="73">
        <v>0</v>
      </c>
      <c r="B25" s="73">
        <f>A26-0.01</f>
        <v>0.28999999999999998</v>
      </c>
      <c r="C25" s="74" t="s">
        <v>69</v>
      </c>
    </row>
    <row r="26" spans="1:10" ht="15.75">
      <c r="A26" s="73">
        <v>0.3</v>
      </c>
      <c r="B26" s="73">
        <f t="shared" ref="B26:B28" si="6">A27-0.01</f>
        <v>0.49</v>
      </c>
      <c r="C26" s="74" t="s">
        <v>70</v>
      </c>
    </row>
    <row r="27" spans="1:10" ht="15.75">
      <c r="A27" s="73">
        <v>0.5</v>
      </c>
      <c r="B27" s="73">
        <f t="shared" si="6"/>
        <v>0.69</v>
      </c>
      <c r="C27" s="74" t="s">
        <v>86</v>
      </c>
    </row>
    <row r="28" spans="1:10" ht="15.75">
      <c r="A28" s="73">
        <v>0.7</v>
      </c>
      <c r="B28" s="73">
        <f t="shared" si="6"/>
        <v>0.89</v>
      </c>
      <c r="C28" s="74" t="s">
        <v>71</v>
      </c>
    </row>
    <row r="29" spans="1:10" ht="15.75">
      <c r="A29" s="73">
        <v>0.9</v>
      </c>
      <c r="B29" s="73">
        <v>1</v>
      </c>
      <c r="C29" s="74" t="s">
        <v>72</v>
      </c>
    </row>
  </sheetData>
  <sheetProtection password="CF7A" sheet="1" objects="1" scenarios="1" formatRows="0"/>
  <mergeCells count="1">
    <mergeCell ref="C1:M1"/>
  </mergeCells>
  <conditionalFormatting sqref="A25:C26 J12:J22">
    <cfRule type="expression" dxfId="11" priority="1788">
      <formula>$I12&lt;$A$27</formula>
    </cfRule>
  </conditionalFormatting>
  <conditionalFormatting sqref="C2:M2">
    <cfRule type="cellIs" dxfId="6" priority="1" stopIfTrue="1" operator="greaterThan">
      <formula>100</formula>
    </cfRule>
    <cfRule type="expression" dxfId="5" priority="2" stopIfTrue="1">
      <formula>SUMIFS($I2:$S2,$I$10:$S$10,C$10)&gt;100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Форма_3</vt:lpstr>
      <vt:lpstr>Areas</vt:lpstr>
      <vt:lpstr>Анализ9бКл </vt:lpstr>
      <vt:lpstr>Анализ9аКл</vt:lpstr>
      <vt:lpstr>АнализОО</vt:lpstr>
      <vt:lpstr>Анализ9аКл!Область_печати</vt:lpstr>
      <vt:lpstr>'Анализ9бКл '!Область_печати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1</cp:lastModifiedBy>
  <cp:lastPrinted>2017-12-13T10:46:24Z</cp:lastPrinted>
  <dcterms:created xsi:type="dcterms:W3CDTF">2006-09-28T05:33:49Z</dcterms:created>
  <dcterms:modified xsi:type="dcterms:W3CDTF">2018-12-12T12:00:04Z</dcterms:modified>
</cp:coreProperties>
</file>