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АнализКл!$A$7:$J$29</definedName>
    <definedName name="_xlnm.Print_Area" localSheetId="3">АнализОО!$A$7:$J$29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>#REF!</definedName>
    <definedName name="Тип_класса" comment="Список типов классов (сокращенно)" localSheetId="3">#REF!</definedName>
    <definedName name="Тип_класса">#REF!</definedName>
  </definedNames>
  <calcPr calcId="144525"/>
</workbook>
</file>

<file path=xl/calcChain.xml><?xml version="1.0" encoding="utf-8"?>
<calcChain xmlns="http://schemas.openxmlformats.org/spreadsheetml/2006/main">
  <c r="C7" i="27" l="1"/>
  <c r="I22" i="25"/>
  <c r="I21" i="25"/>
  <c r="I20" i="25"/>
  <c r="I19" i="25"/>
  <c r="I18" i="25"/>
  <c r="H18" i="25" s="1"/>
  <c r="I17" i="25"/>
  <c r="H17" i="25" s="1"/>
  <c r="I16" i="25"/>
  <c r="H16" i="25" s="1"/>
  <c r="I15" i="25"/>
  <c r="H15" i="25" s="1"/>
  <c r="I14" i="25"/>
  <c r="H14" i="25" s="1"/>
  <c r="I13" i="25"/>
  <c r="I12" i="25"/>
  <c r="H12" i="25" s="1"/>
  <c r="I11" i="25"/>
  <c r="H11" i="25" s="1"/>
  <c r="H22" i="25"/>
  <c r="H21" i="25"/>
  <c r="H20" i="25"/>
  <c r="B12" i="27"/>
  <c r="C12" i="27"/>
  <c r="D12" i="27"/>
  <c r="E12" i="27"/>
  <c r="F12" i="27"/>
  <c r="G12" i="27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0" i="27"/>
  <c r="C20" i="27"/>
  <c r="D20" i="27"/>
  <c r="E20" i="27"/>
  <c r="F20" i="27"/>
  <c r="G20" i="27"/>
  <c r="B21" i="27"/>
  <c r="C21" i="27"/>
  <c r="D21" i="27"/>
  <c r="E21" i="27"/>
  <c r="F21" i="27"/>
  <c r="G21" i="27"/>
  <c r="B22" i="27"/>
  <c r="C22" i="27"/>
  <c r="D22" i="27"/>
  <c r="E22" i="27"/>
  <c r="F22" i="27"/>
  <c r="G22" i="27"/>
  <c r="B10" i="27"/>
  <c r="K4" i="27"/>
  <c r="K6" i="27"/>
  <c r="L4" i="27"/>
  <c r="L6" i="27"/>
  <c r="M4" i="27"/>
  <c r="M6" i="27"/>
  <c r="N4" i="27"/>
  <c r="N6" i="27"/>
  <c r="K5" i="27"/>
  <c r="L5" i="27"/>
  <c r="M5" i="27"/>
  <c r="N5" i="27"/>
  <c r="D10" i="27"/>
  <c r="E10" i="27"/>
  <c r="C10" i="27"/>
  <c r="F11" i="27"/>
  <c r="E11" i="27"/>
  <c r="G11" i="27"/>
  <c r="D11" i="27"/>
  <c r="C11" i="27"/>
  <c r="D5" i="27"/>
  <c r="E5" i="27"/>
  <c r="F5" i="27"/>
  <c r="G5" i="27"/>
  <c r="H5" i="27"/>
  <c r="I5" i="27"/>
  <c r="J5" i="27"/>
  <c r="C5" i="27"/>
  <c r="B11" i="27"/>
  <c r="D4" i="27"/>
  <c r="D6" i="27"/>
  <c r="C4" i="27"/>
  <c r="C6" i="27"/>
  <c r="E4" i="27"/>
  <c r="E6" i="27"/>
  <c r="F4" i="27"/>
  <c r="F6" i="27"/>
  <c r="G4" i="27"/>
  <c r="G6" i="27"/>
  <c r="H4" i="27"/>
  <c r="H6" i="27"/>
  <c r="I4" i="27"/>
  <c r="I6" i="27"/>
  <c r="J4" i="27"/>
  <c r="J6" i="27"/>
  <c r="F9" i="27"/>
  <c r="B25" i="27"/>
  <c r="B26" i="27"/>
  <c r="B27" i="27"/>
  <c r="B28" i="27"/>
  <c r="F9" i="25"/>
  <c r="J16" i="25" s="1"/>
  <c r="B26" i="25"/>
  <c r="B27" i="25"/>
  <c r="B28" i="25"/>
  <c r="B25" i="25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T2" i="9" s="1"/>
  <c r="S8" i="9"/>
  <c r="R8" i="9"/>
  <c r="Q8" i="9"/>
  <c r="P8" i="9"/>
  <c r="O8" i="9"/>
  <c r="N8" i="9"/>
  <c r="M8" i="9"/>
  <c r="L8" i="9"/>
  <c r="L2" i="9" s="1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U2" i="9" s="1"/>
  <c r="T6" i="9"/>
  <c r="S6" i="9"/>
  <c r="R6" i="9"/>
  <c r="Q6" i="9"/>
  <c r="P6" i="9"/>
  <c r="O6" i="9"/>
  <c r="N6" i="9"/>
  <c r="N2" i="9" s="1"/>
  <c r="M6" i="9"/>
  <c r="L6" i="9"/>
  <c r="K6" i="9"/>
  <c r="K2" i="9"/>
  <c r="J6" i="9"/>
  <c r="I6" i="9"/>
  <c r="H6" i="9"/>
  <c r="G6" i="9"/>
  <c r="F6" i="9"/>
  <c r="F2" i="9" s="1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S2" i="9" s="1"/>
  <c r="R5" i="9"/>
  <c r="R2" i="9"/>
  <c r="Q5" i="9"/>
  <c r="Q2" i="9" s="1"/>
  <c r="P5" i="9"/>
  <c r="P2" i="9" s="1"/>
  <c r="O5" i="9"/>
  <c r="O2" i="9"/>
  <c r="N5" i="9"/>
  <c r="M5" i="9"/>
  <c r="M2" i="9"/>
  <c r="L5" i="9"/>
  <c r="K5" i="9"/>
  <c r="J5" i="9"/>
  <c r="J2" i="9"/>
  <c r="I5" i="9"/>
  <c r="I2" i="9" s="1"/>
  <c r="H5" i="9"/>
  <c r="H2" i="9" s="1"/>
  <c r="G5" i="9"/>
  <c r="G2" i="9"/>
  <c r="F5" i="9"/>
  <c r="E5" i="9"/>
  <c r="E2" i="9" s="1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F1" i="9"/>
  <c r="A1" i="9"/>
  <c r="H13" i="25"/>
  <c r="J19" i="25"/>
  <c r="J14" i="25"/>
  <c r="J21" i="25"/>
  <c r="J11" i="25"/>
  <c r="J13" i="25"/>
  <c r="J22" i="25"/>
  <c r="J12" i="25"/>
  <c r="H19" i="25"/>
  <c r="J15" i="25"/>
  <c r="J20" i="25" l="1"/>
  <c r="J18" i="25"/>
  <c r="J17" i="25"/>
  <c r="I11" i="27"/>
  <c r="I22" i="27"/>
  <c r="I20" i="27"/>
  <c r="I18" i="27"/>
  <c r="I16" i="27"/>
  <c r="I14" i="27"/>
  <c r="I12" i="27"/>
  <c r="I21" i="27"/>
  <c r="I19" i="27"/>
  <c r="I17" i="27"/>
  <c r="J17" i="27" s="1"/>
  <c r="I15" i="27"/>
  <c r="I13" i="27"/>
  <c r="J19" i="27"/>
  <c r="H19" i="27"/>
  <c r="H13" i="27"/>
  <c r="J13" i="27"/>
  <c r="J21" i="27"/>
  <c r="H21" i="27"/>
  <c r="H17" i="27"/>
  <c r="H15" i="27"/>
  <c r="J15" i="27"/>
  <c r="H22" i="27"/>
  <c r="J22" i="27"/>
  <c r="J18" i="27"/>
  <c r="H18" i="27"/>
  <c r="H12" i="27"/>
  <c r="J12" i="27"/>
  <c r="J11" i="27"/>
  <c r="H11" i="27"/>
  <c r="H20" i="27"/>
  <c r="J20" i="27"/>
  <c r="J16" i="27"/>
  <c r="H16" i="27"/>
  <c r="J14" i="27"/>
  <c r="H14" i="27"/>
</calcChain>
</file>

<file path=xl/sharedStrings.xml><?xml version="1.0" encoding="utf-8"?>
<sst xmlns="http://schemas.openxmlformats.org/spreadsheetml/2006/main" count="196" uniqueCount="115">
  <si>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</si>
  <si>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</si>
  <si>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</si>
  <si>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</si>
  <si>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</si>
  <si>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</si>
  <si>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</si>
  <si>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</si>
  <si>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</si>
  <si>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</si>
  <si>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</si>
  <si>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</si>
  <si>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</si>
  <si>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</si>
  <si>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</si>
  <si>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</si>
  <si>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</si>
  <si>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</si>
  <si>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</si>
  <si>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</si>
  <si>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</si>
  <si>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</si>
  <si>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</si>
  <si>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</si>
  <si>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</si>
  <si>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</si>
  <si>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</si>
  <si>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</si>
  <si>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</si>
  <si>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</si>
  <si>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</si>
  <si>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</si>
  <si>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</si>
  <si>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</si>
  <si>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</si>
  <si>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</si>
  <si>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</si>
  <si>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</si>
  <si>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</si>
  <si>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</si>
  <si>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</si>
  <si>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</si>
  <si>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</si>
  <si>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</si>
  <si>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</si>
  <si>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</si>
  <si>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</si>
  <si>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</si>
  <si>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</si>
  <si>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</si>
  <si>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</si>
  <si>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indexed="8"/>
        <rFont val="Calibri"/>
        <family val="2"/>
        <charset val="204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  <charset val="204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</si>
  <si>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</si>
  <si>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</si>
  <si>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</si>
  <si>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</si>
  <si>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</si>
  <si>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</si>
  <si>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</si>
  <si>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</si>
  <si>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</si>
  <si>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</si>
  <si>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</si>
  <si>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</si>
  <si>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</si>
  <si>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</si>
  <si>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</si>
  <si>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</si>
  <si>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</si>
  <si>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</si>
  <si>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</si>
  <si>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</si>
  <si>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</si>
  <si>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</si>
  <si>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</si>
  <si>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</si>
  <si>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</si>
  <si>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</si>
  <si>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</si>
  <si>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</si>
  <si>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</si>
  <si>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</si>
  <si>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математике (11 кл.) 17.04.2019</t>
  </si>
  <si>
    <t>Уметь выполнять вычисления и преобразования</t>
  </si>
  <si>
    <t>Проверяемые требования (умения)</t>
  </si>
  <si>
    <t>Уметь использовать приобретенные знания и умения в практической деятельности и повседневной жизни</t>
  </si>
  <si>
    <t>Уметь решать уравнения и неравенства</t>
  </si>
  <si>
    <t>Уметь выполнять действия с геометрическими фигурами, координатами и векторами</t>
  </si>
  <si>
    <t>Уметь строить и исследовать простейшие математические модели</t>
  </si>
  <si>
    <t>Уметь выполнять действия с функциями</t>
  </si>
  <si>
    <t>коды разделов элементов содержания</t>
  </si>
  <si>
    <t>коды разделов элементов требований</t>
  </si>
  <si>
    <t>1.1.1, 1.1.3, 1.4.1</t>
  </si>
  <si>
    <t>1.1</t>
  </si>
  <si>
    <t>1.1.3, 1.1.4, 1.4.2</t>
  </si>
  <si>
    <t>1.1.3</t>
  </si>
  <si>
    <t>6.3</t>
  </si>
  <si>
    <t>1.1-1.3</t>
  </si>
  <si>
    <t>1.4.3-1.4.5</t>
  </si>
  <si>
    <t>1.4.1</t>
  </si>
  <si>
    <t>2.1</t>
  </si>
  <si>
    <t>2.1.1-2.1.6</t>
  </si>
  <si>
    <t>5.1.1-5.1.3</t>
  </si>
  <si>
    <t>5.2</t>
  </si>
  <si>
    <t>6.3.1</t>
  </si>
  <si>
    <t>5.4</t>
  </si>
  <si>
    <t>6.2.1, 3.1.3</t>
  </si>
  <si>
    <t>6.1</t>
  </si>
  <si>
    <t>4.2</t>
  </si>
  <si>
    <t>5.3.1-5.3.5</t>
  </si>
  <si>
    <t>3.1.1.-3.1.3, 4.1</t>
  </si>
  <si>
    <t>3.3, 6.2, 6.3</t>
  </si>
  <si>
    <t>4.1</t>
  </si>
  <si>
    <t>5.1.1-5.1.5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</si>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</sst>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2" fillId="0" borderId="0" applyFont="0" applyFill="0" applyBorder="0" applyAlignment="0" applyProtection="0"/>
  </cellStyleXfs>
  <cellXfs count="117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14" fillId="3" borderId="4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14" fillId="3" borderId="7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14" fillId="3" borderId="10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5" borderId="20" xfId="0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left" vertical="center" wrapText="1"/>
    </xf>
    <xf numFmtId="0" fontId="9" fillId="0" borderId="0" xfId="2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13" fillId="6" borderId="9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5" fillId="0" borderId="0" xfId="0" applyFont="1"/>
    <xf numFmtId="0" fontId="17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alignment horizontal="center" vertical="center" wrapText="1"/>
      <protection hidden="1"/>
    </xf>
    <xf numFmtId="164" fontId="16" fillId="0" borderId="9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49" fontId="21" fillId="0" borderId="9" xfId="0" applyNumberFormat="1" applyFont="1" applyBorder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6" fillId="0" borderId="9" xfId="3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5" fillId="0" borderId="0" xfId="0" applyFont="1" applyProtection="1"/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13" fillId="6" borderId="9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3" fillId="0" borderId="0" xfId="0" applyFont="1" applyProtection="1">
      <protection locked="0"/>
    </xf>
    <xf numFmtId="0" fontId="23" fillId="0" borderId="0" xfId="0" applyFont="1" applyAlignment="1">
      <alignment vertical="center"/>
    </xf>
    <xf numFmtId="0" fontId="21" fillId="0" borderId="9" xfId="0" applyNumberFormat="1" applyFont="1" applyBorder="1" applyAlignment="1">
      <alignment horizontal="center" vertical="center" wrapText="1"/>
    </xf>
    <xf numFmtId="9" fontId="16" fillId="0" borderId="9" xfId="3" applyFont="1" applyBorder="1" applyAlignment="1" applyProtection="1">
      <alignment horizontal="center" vertical="center" wrapText="1"/>
    </xf>
    <xf numFmtId="0" fontId="21" fillId="0" borderId="9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49" fontId="21" fillId="0" borderId="9" xfId="0" applyNumberFormat="1" applyFont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Border="1" applyAlignment="1" applyProtection="1">
      <alignment horizontal="center" vertical="center" wrapText="1"/>
      <protection locked="0" hidden="1"/>
    </xf>
    <xf numFmtId="0" fontId="16" fillId="0" borderId="9" xfId="0" applyFont="1" applyBorder="1" applyAlignment="1" applyProtection="1">
      <alignment horizontal="center" vertical="center" wrapText="1"/>
      <protection locked="0" hidden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8" borderId="27" xfId="0" applyFill="1" applyBorder="1" applyAlignment="1" applyProtection="1">
      <alignment horizontal="center" vertical="center" wrapText="1"/>
    </xf>
    <xf numFmtId="0" fontId="0" fillId="8" borderId="28" xfId="0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locked="0" hidden="1"/>
    </xf>
    <xf numFmtId="0" fontId="11" fillId="0" borderId="18" xfId="0" applyFont="1" applyFill="1" applyBorder="1" applyAlignment="1" applyProtection="1">
      <alignment horizontal="center" vertical="center" wrapText="1"/>
      <protection locked="0" hidden="1"/>
    </xf>
    <xf numFmtId="0" fontId="11" fillId="0" borderId="35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4" t="e">
        <f>#REF!</f>
        <v>#REF!</v>
      </c>
      <c r="B1" s="105"/>
      <c r="C1" s="106"/>
      <c r="D1" s="39" t="s">
        <v>54</v>
      </c>
      <c r="E1" s="31"/>
      <c r="F1" s="107" t="e">
        <f>#REF!</f>
        <v>#REF!</v>
      </c>
      <c r="G1" s="108"/>
      <c r="H1" s="109" t="s">
        <v>51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10" t="s">
        <v>49</v>
      </c>
      <c r="C3" s="112" t="s">
        <v>48</v>
      </c>
      <c r="D3" s="99" t="s">
        <v>55</v>
      </c>
      <c r="E3" s="101" t="s">
        <v>50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 t="s">
        <v>57</v>
      </c>
      <c r="W3" s="103"/>
      <c r="X3" s="103"/>
      <c r="Y3" s="103"/>
      <c r="Z3" s="102" t="s">
        <v>59</v>
      </c>
      <c r="AA3" s="103"/>
      <c r="AB3" s="103"/>
      <c r="AC3" s="103"/>
      <c r="AD3" s="97" t="s">
        <v>58</v>
      </c>
    </row>
    <row r="4" spans="1:30" ht="16.5" thickBot="1" x14ac:dyDescent="0.3">
      <c r="A4" s="102"/>
      <c r="B4" s="111"/>
      <c r="C4" s="113"/>
      <c r="D4" s="10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29"/>
  <sheetViews>
    <sheetView tabSelected="1" topLeftCell="B2" zoomScale="80" zoomScaleNormal="80" workbookViewId="0">
      <selection activeCell="C5" sqref="C5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4" x14ac:dyDescent="0.25">
      <c r="J1" s="89"/>
    </row>
    <row r="2" spans="2:14" s="55" customFormat="1" x14ac:dyDescent="0.25">
      <c r="B2" s="59" t="s">
        <v>70</v>
      </c>
      <c r="C2" s="60">
        <v>1</v>
      </c>
      <c r="D2" s="60">
        <v>1</v>
      </c>
      <c r="E2" s="60">
        <v>0.85699999999999998</v>
      </c>
      <c r="F2" s="60">
        <v>0.71</v>
      </c>
      <c r="G2" s="60">
        <v>1</v>
      </c>
      <c r="H2" s="60">
        <v>0.86</v>
      </c>
      <c r="I2" s="60">
        <v>1</v>
      </c>
      <c r="J2" s="60">
        <v>1</v>
      </c>
      <c r="K2" s="60">
        <v>1</v>
      </c>
      <c r="L2" s="60">
        <v>1</v>
      </c>
      <c r="M2" s="60">
        <v>0.43</v>
      </c>
      <c r="N2" s="60">
        <v>0.43</v>
      </c>
    </row>
    <row r="3" spans="2:14" x14ac:dyDescent="0.25">
      <c r="C3" s="96">
        <v>1</v>
      </c>
      <c r="D3" s="96">
        <v>2</v>
      </c>
      <c r="E3" s="96">
        <v>3</v>
      </c>
      <c r="F3" s="96">
        <v>4</v>
      </c>
      <c r="G3" s="96">
        <v>5</v>
      </c>
      <c r="H3" s="96">
        <v>6</v>
      </c>
      <c r="I3" s="96">
        <v>7</v>
      </c>
      <c r="J3" s="96">
        <v>8</v>
      </c>
      <c r="K3" s="96">
        <v>9</v>
      </c>
      <c r="L3" s="96">
        <v>10</v>
      </c>
      <c r="M3" s="96">
        <v>11</v>
      </c>
      <c r="N3" s="96">
        <v>12</v>
      </c>
    </row>
    <row r="4" spans="2:14" x14ac:dyDescent="0.25">
      <c r="C4" s="69"/>
      <c r="D4" s="61"/>
      <c r="E4" s="61"/>
      <c r="F4" s="61"/>
      <c r="G4" s="61"/>
      <c r="H4" s="61"/>
      <c r="I4" s="61"/>
      <c r="J4" s="90"/>
    </row>
    <row r="5" spans="2:14" x14ac:dyDescent="0.25">
      <c r="C5" s="69"/>
      <c r="D5" s="61"/>
      <c r="E5" s="61"/>
      <c r="F5" s="61"/>
      <c r="G5" s="61"/>
      <c r="H5" s="61"/>
      <c r="I5" s="61"/>
      <c r="J5" s="61"/>
    </row>
    <row r="6" spans="2:14" x14ac:dyDescent="0.25">
      <c r="C6" s="69"/>
      <c r="D6" s="61"/>
      <c r="E6" s="61"/>
      <c r="F6" s="61"/>
      <c r="G6" s="61"/>
      <c r="H6" s="61"/>
      <c r="I6" s="61"/>
      <c r="J6" s="61"/>
    </row>
    <row r="7" spans="2:14" x14ac:dyDescent="0.25">
      <c r="C7" s="84" t="s">
        <v>82</v>
      </c>
      <c r="D7" s="85"/>
      <c r="E7" s="85"/>
      <c r="F7" s="85"/>
      <c r="G7" s="85"/>
      <c r="H7" s="61"/>
      <c r="I7" s="61"/>
      <c r="J7" s="61"/>
    </row>
    <row r="8" spans="2:14" x14ac:dyDescent="0.25">
      <c r="B8" s="55"/>
      <c r="C8" s="84" t="s">
        <v>71</v>
      </c>
      <c r="D8" s="84" t="s">
        <v>72</v>
      </c>
      <c r="E8" s="84"/>
      <c r="F8" s="84"/>
      <c r="G8" s="84"/>
      <c r="H8" s="55"/>
      <c r="I8" s="55"/>
      <c r="J8" s="55"/>
    </row>
    <row r="9" spans="2:14" ht="21" x14ac:dyDescent="0.35">
      <c r="F9" s="62" t="str">
        <f>IF(COUNTIF(C2:J2,"")=0,"","Введите уровень успешности каждого задания")</f>
        <v/>
      </c>
    </row>
    <row r="10" spans="2:14" ht="54" x14ac:dyDescent="0.25">
      <c r="B10" s="67" t="s">
        <v>60</v>
      </c>
      <c r="C10" s="94" t="s">
        <v>84</v>
      </c>
      <c r="D10" s="94" t="s">
        <v>90</v>
      </c>
      <c r="E10" s="94" t="s">
        <v>91</v>
      </c>
      <c r="F10" s="94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4" ht="63" x14ac:dyDescent="0.25">
      <c r="B11" s="63">
        <v>1</v>
      </c>
      <c r="C11" s="91" t="s">
        <v>83</v>
      </c>
      <c r="D11" s="91" t="s">
        <v>92</v>
      </c>
      <c r="E11" s="92" t="s">
        <v>93</v>
      </c>
      <c r="F11" s="93" t="s">
        <v>114</v>
      </c>
      <c r="G11" s="93">
        <v>1</v>
      </c>
      <c r="H11" s="68">
        <f t="shared" ref="H11:H22" si="0">IF(I11="","",I11*G11)</f>
        <v>1</v>
      </c>
      <c r="I11" s="87">
        <f>IF($C$2="","",$C$2)</f>
        <v>1</v>
      </c>
      <c r="J11" s="64" t="str">
        <f t="shared" ref="J11:J22" si="1">IF(I11="",$F$9,IF(I11&gt;=$A$29,$C$29,IF(I11&gt;=$A$28,$C$28,IF(I11&gt;=$A$27,$C$27,IF(I11&gt;=$A$26,$C$26,$C$25)))))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4" ht="63" x14ac:dyDescent="0.25">
      <c r="B12" s="63">
        <v>2</v>
      </c>
      <c r="C12" s="91" t="s">
        <v>83</v>
      </c>
      <c r="D12" s="91" t="s">
        <v>94</v>
      </c>
      <c r="E12" s="92" t="s">
        <v>93</v>
      </c>
      <c r="F12" s="93" t="s">
        <v>114</v>
      </c>
      <c r="G12" s="93">
        <v>1</v>
      </c>
      <c r="H12" s="68">
        <f t="shared" si="0"/>
        <v>1</v>
      </c>
      <c r="I12" s="87">
        <f>IF($D$2="","",$D$2)</f>
        <v>1</v>
      </c>
      <c r="J12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4" ht="47.25" x14ac:dyDescent="0.25">
      <c r="B13" s="63">
        <v>3</v>
      </c>
      <c r="C13" s="91" t="s">
        <v>85</v>
      </c>
      <c r="D13" s="91" t="s">
        <v>95</v>
      </c>
      <c r="E13" s="92" t="s">
        <v>96</v>
      </c>
      <c r="F13" s="93" t="s">
        <v>114</v>
      </c>
      <c r="G13" s="93">
        <v>1</v>
      </c>
      <c r="H13" s="68">
        <f t="shared" si="0"/>
        <v>0.85699999999999998</v>
      </c>
      <c r="I13" s="87">
        <f>IF($E$2="","",$E$2)</f>
        <v>0.85699999999999998</v>
      </c>
      <c r="J13" s="64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47.25" x14ac:dyDescent="0.25">
      <c r="B14" s="63">
        <v>4</v>
      </c>
      <c r="C14" s="91" t="s">
        <v>83</v>
      </c>
      <c r="D14" s="91" t="s">
        <v>98</v>
      </c>
      <c r="E14" s="92" t="s">
        <v>97</v>
      </c>
      <c r="F14" s="93" t="s">
        <v>114</v>
      </c>
      <c r="G14" s="93">
        <v>1</v>
      </c>
      <c r="H14" s="68">
        <f t="shared" si="0"/>
        <v>0.71</v>
      </c>
      <c r="I14" s="87">
        <f>IF($F$2="","",$F$2)</f>
        <v>0.71</v>
      </c>
      <c r="J14" s="64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4" ht="63" x14ac:dyDescent="0.25">
      <c r="B15" s="63">
        <v>5</v>
      </c>
      <c r="C15" s="91" t="s">
        <v>85</v>
      </c>
      <c r="D15" s="91" t="s">
        <v>99</v>
      </c>
      <c r="E15" s="92" t="s">
        <v>96</v>
      </c>
      <c r="F15" s="93" t="s">
        <v>114</v>
      </c>
      <c r="G15" s="93">
        <v>1</v>
      </c>
      <c r="H15" s="68">
        <f t="shared" si="0"/>
        <v>1</v>
      </c>
      <c r="I15" s="87">
        <f>IF($G$2="","",$G$2)</f>
        <v>1</v>
      </c>
      <c r="J15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4" ht="47.25" x14ac:dyDescent="0.25">
      <c r="B16" s="63">
        <v>6</v>
      </c>
      <c r="C16" s="91" t="s">
        <v>86</v>
      </c>
      <c r="D16" s="91" t="s">
        <v>101</v>
      </c>
      <c r="E16" s="92" t="s">
        <v>100</v>
      </c>
      <c r="F16" s="93" t="s">
        <v>114</v>
      </c>
      <c r="G16" s="93">
        <v>1</v>
      </c>
      <c r="H16" s="68">
        <f t="shared" si="0"/>
        <v>0.86</v>
      </c>
      <c r="I16" s="87">
        <f>IF($H$2="","",$H$2)</f>
        <v>0.86</v>
      </c>
      <c r="J16" s="64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63" x14ac:dyDescent="0.25">
      <c r="B17" s="63">
        <v>7</v>
      </c>
      <c r="C17" s="91" t="s">
        <v>87</v>
      </c>
      <c r="D17" s="91" t="s">
        <v>102</v>
      </c>
      <c r="E17" s="92" t="s">
        <v>103</v>
      </c>
      <c r="F17" s="93" t="s">
        <v>114</v>
      </c>
      <c r="G17" s="93">
        <v>1</v>
      </c>
      <c r="H17" s="68">
        <f t="shared" si="0"/>
        <v>1</v>
      </c>
      <c r="I17" s="87">
        <f>IF($I$2="","",$I$2)</f>
        <v>1</v>
      </c>
      <c r="J17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63" x14ac:dyDescent="0.25">
      <c r="B18" s="63">
        <v>8</v>
      </c>
      <c r="C18" s="91" t="s">
        <v>88</v>
      </c>
      <c r="D18" s="91" t="s">
        <v>104</v>
      </c>
      <c r="E18" s="92" t="s">
        <v>105</v>
      </c>
      <c r="F18" s="93" t="s">
        <v>114</v>
      </c>
      <c r="G18" s="93">
        <v>1</v>
      </c>
      <c r="H18" s="68">
        <f t="shared" si="0"/>
        <v>1</v>
      </c>
      <c r="I18" s="87">
        <f>IF($J$2="","",$J$2)</f>
        <v>1</v>
      </c>
      <c r="J18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9" spans="1:10" ht="63" x14ac:dyDescent="0.25">
      <c r="B19" s="63">
        <v>9</v>
      </c>
      <c r="C19" s="91" t="s">
        <v>85</v>
      </c>
      <c r="D19" s="91" t="s">
        <v>106</v>
      </c>
      <c r="E19" s="92" t="s">
        <v>107</v>
      </c>
      <c r="F19" s="93" t="s">
        <v>114</v>
      </c>
      <c r="G19" s="93">
        <v>1</v>
      </c>
      <c r="H19" s="68">
        <f t="shared" si="0"/>
        <v>1</v>
      </c>
      <c r="I19" s="87">
        <f>IF($K$2="","",$K$2)</f>
        <v>1</v>
      </c>
      <c r="J19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10" ht="63" x14ac:dyDescent="0.25">
      <c r="B20" s="63">
        <v>10</v>
      </c>
      <c r="C20" s="91" t="s">
        <v>87</v>
      </c>
      <c r="D20" s="91" t="s">
        <v>109</v>
      </c>
      <c r="E20" s="92" t="s">
        <v>108</v>
      </c>
      <c r="F20" s="93" t="s">
        <v>114</v>
      </c>
      <c r="G20" s="93">
        <v>1</v>
      </c>
      <c r="H20" s="68">
        <f t="shared" si="0"/>
        <v>1</v>
      </c>
      <c r="I20" s="87">
        <f>IF($L$2="","",$L$2)</f>
        <v>1</v>
      </c>
      <c r="J20" s="64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1" spans="1:10" ht="31.5" x14ac:dyDescent="0.25">
      <c r="B21" s="63">
        <v>11</v>
      </c>
      <c r="C21" s="91" t="s">
        <v>89</v>
      </c>
      <c r="D21" s="91" t="s">
        <v>110</v>
      </c>
      <c r="E21" s="92" t="s">
        <v>111</v>
      </c>
      <c r="F21" s="93" t="s">
        <v>114</v>
      </c>
      <c r="G21" s="93">
        <v>1</v>
      </c>
      <c r="H21" s="68">
        <f t="shared" si="0"/>
        <v>0.43</v>
      </c>
      <c r="I21" s="87">
        <f>IF($M$2="","",$M$2)</f>
        <v>0.43</v>
      </c>
      <c r="J21" s="64" t="str">
        <f t="shared" si="1"/>
        <v>Данный элемент содержания усвоен на низком уровне. Требуется коррекция.</v>
      </c>
    </row>
    <row r="22" spans="1:10" ht="47.25" x14ac:dyDescent="0.25">
      <c r="B22" s="63">
        <v>12</v>
      </c>
      <c r="C22" s="91" t="s">
        <v>87</v>
      </c>
      <c r="D22" s="91" t="s">
        <v>113</v>
      </c>
      <c r="E22" s="92" t="s">
        <v>112</v>
      </c>
      <c r="F22" s="93" t="s">
        <v>114</v>
      </c>
      <c r="G22" s="93">
        <v>1</v>
      </c>
      <c r="H22" s="68">
        <f t="shared" si="0"/>
        <v>0.43</v>
      </c>
      <c r="I22" s="87">
        <f>IF($N$2="","",$N$2)</f>
        <v>0.43</v>
      </c>
      <c r="J22" s="64" t="str">
        <f t="shared" si="1"/>
        <v>Данный элемент содержания усвоен на низком уровне. Требуется коррекция.</v>
      </c>
    </row>
    <row r="24" spans="1:10" ht="15.75" x14ac:dyDescent="0.25">
      <c r="A24" t="s">
        <v>74</v>
      </c>
      <c r="B24" t="s">
        <v>73</v>
      </c>
      <c r="C24" s="57" t="s">
        <v>65</v>
      </c>
    </row>
    <row r="25" spans="1:10" ht="15.75" x14ac:dyDescent="0.25">
      <c r="A25" s="56">
        <v>0</v>
      </c>
      <c r="B25" s="56">
        <f>A26-0.01</f>
        <v>0.28999999999999998</v>
      </c>
      <c r="C25" s="58" t="s">
        <v>66</v>
      </c>
    </row>
    <row r="26" spans="1:10" ht="15.75" x14ac:dyDescent="0.25">
      <c r="A26" s="56">
        <v>0.3</v>
      </c>
      <c r="B26" s="56">
        <f>A27-0.01</f>
        <v>0.49</v>
      </c>
      <c r="C26" s="58" t="s">
        <v>67</v>
      </c>
    </row>
    <row r="27" spans="1:10" ht="15.75" x14ac:dyDescent="0.25">
      <c r="A27" s="56">
        <v>0.5</v>
      </c>
      <c r="B27" s="56">
        <f>A28-0.01</f>
        <v>0.69</v>
      </c>
      <c r="C27" s="58" t="s">
        <v>76</v>
      </c>
    </row>
    <row r="28" spans="1:10" ht="15.75" x14ac:dyDescent="0.25">
      <c r="A28" s="56">
        <v>0.7</v>
      </c>
      <c r="B28" s="56">
        <f>A29-0.01</f>
        <v>0.89</v>
      </c>
      <c r="C28" s="58" t="s">
        <v>68</v>
      </c>
    </row>
    <row r="29" spans="1:10" ht="15.75" x14ac:dyDescent="0.25">
      <c r="A29" s="56">
        <v>0.9</v>
      </c>
      <c r="B29" s="56">
        <v>1</v>
      </c>
      <c r="C29" s="58" t="s">
        <v>69</v>
      </c>
    </row>
  </sheetData>
  <sheetProtection password="9004" sheet="1" formatColumns="0" formatRows="0"/>
  <conditionalFormatting sqref="A25:C26 J11:J22">
    <cfRule type="expression" dxfId="1" priority="1">
      <formula>$I11&lt;$A$27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80" zoomScaleNormal="80" workbookViewId="0">
      <selection activeCell="N18" sqref="N18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4" ht="15.75" customHeight="1" x14ac:dyDescent="0.25">
      <c r="C1" s="114" t="s">
        <v>81</v>
      </c>
      <c r="D1" s="115"/>
      <c r="E1" s="115"/>
      <c r="F1" s="115"/>
      <c r="G1" s="115"/>
      <c r="H1" s="115"/>
      <c r="I1" s="115"/>
      <c r="J1" s="116"/>
    </row>
    <row r="2" spans="2:14" s="81" customFormat="1" ht="15.75" thickBot="1" x14ac:dyDescent="0.3">
      <c r="B2" s="83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5.75" thickBot="1" x14ac:dyDescent="0.3">
      <c r="C3" s="95">
        <v>1</v>
      </c>
      <c r="D3" s="95">
        <v>2</v>
      </c>
      <c r="E3" s="95">
        <v>3</v>
      </c>
      <c r="F3" s="95">
        <v>4</v>
      </c>
      <c r="G3" s="95">
        <v>5</v>
      </c>
      <c r="H3" s="95">
        <v>6</v>
      </c>
      <c r="I3" s="95">
        <v>7</v>
      </c>
      <c r="J3" s="95">
        <v>8</v>
      </c>
      <c r="K3" s="95">
        <v>9</v>
      </c>
      <c r="L3" s="95">
        <v>10</v>
      </c>
      <c r="M3" s="95">
        <v>11</v>
      </c>
      <c r="N3" s="95">
        <v>12</v>
      </c>
    </row>
    <row r="4" spans="2:14" x14ac:dyDescent="0.25">
      <c r="B4" s="80" t="s">
        <v>80</v>
      </c>
      <c r="C4" s="79">
        <f t="shared" ref="C4:J4" si="0">IF(LEN(C3)&lt;4,1,1*LEFT(RIGHT(C3,3),1))</f>
        <v>1</v>
      </c>
      <c r="D4" s="79">
        <f t="shared" si="0"/>
        <v>1</v>
      </c>
      <c r="E4" s="79">
        <f t="shared" si="0"/>
        <v>1</v>
      </c>
      <c r="F4" s="79">
        <f t="shared" si="0"/>
        <v>1</v>
      </c>
      <c r="G4" s="79">
        <f t="shared" si="0"/>
        <v>1</v>
      </c>
      <c r="H4" s="79">
        <f t="shared" si="0"/>
        <v>1</v>
      </c>
      <c r="I4" s="79">
        <f t="shared" si="0"/>
        <v>1</v>
      </c>
      <c r="J4" s="79">
        <f t="shared" si="0"/>
        <v>1</v>
      </c>
      <c r="K4" s="79">
        <f>IF(LEN(K3)&lt;4,1,1*LEFT(RIGHT(K3,3),1))</f>
        <v>1</v>
      </c>
      <c r="L4" s="79">
        <f>IF(LEN(L3)&lt;4,1,1*LEFT(RIGHT(L3,3),1))</f>
        <v>1</v>
      </c>
      <c r="M4" s="79">
        <f>IF(LEN(M3)&lt;4,1,1*LEFT(RIGHT(M3,3),1))</f>
        <v>1</v>
      </c>
      <c r="N4" s="79">
        <f>IF(LEN(N3)&lt;4,1,1*LEFT(RIGHT(N3,3),1))</f>
        <v>1</v>
      </c>
    </row>
    <row r="5" spans="2:14" x14ac:dyDescent="0.25">
      <c r="B5" s="80" t="s">
        <v>79</v>
      </c>
      <c r="C5" s="79">
        <f>IF(LEN(C3)&lt;4,C3,IF(LEN(C3)&lt;8,LEFT(C3,LEN(C3)-4),LEFT(C3,LEN(C3)-8)))</f>
        <v>1</v>
      </c>
      <c r="D5" s="79">
        <f t="shared" ref="D5:J5" si="1">IF(LEN(D3)&lt;4,D3,IF(LEN(D3)&lt;8,LEFT(D3,LEN(D3)-4),LEFT(D3,LEN(D3)-8)))</f>
        <v>2</v>
      </c>
      <c r="E5" s="79">
        <f t="shared" si="1"/>
        <v>3</v>
      </c>
      <c r="F5" s="79">
        <f t="shared" si="1"/>
        <v>4</v>
      </c>
      <c r="G5" s="79">
        <f t="shared" si="1"/>
        <v>5</v>
      </c>
      <c r="H5" s="79">
        <f t="shared" si="1"/>
        <v>6</v>
      </c>
      <c r="I5" s="79">
        <f t="shared" si="1"/>
        <v>7</v>
      </c>
      <c r="J5" s="79">
        <f t="shared" si="1"/>
        <v>8</v>
      </c>
      <c r="K5" s="79">
        <f>IF(LEN(K3)&lt;4,K3,IF(LEN(K3)&lt;8,LEFT(K3,LEN(K3)-4),LEFT(K3,LEN(K3)-8)))</f>
        <v>9</v>
      </c>
      <c r="L5" s="79">
        <f>IF(LEN(L3)&lt;4,L3,IF(LEN(L3)&lt;8,LEFT(L3,LEN(L3)-4),LEFT(L3,LEN(L3)-8)))</f>
        <v>10</v>
      </c>
      <c r="M5" s="79">
        <f>IF(LEN(M3)&lt;4,M3,IF(LEN(M3)&lt;8,LEFT(M3,LEN(M3)-4),LEFT(M3,LEN(M3)-8)))</f>
        <v>11</v>
      </c>
      <c r="N5" s="79">
        <f>IF(LEN(N3)&lt;4,N3,IF(LEN(N3)&lt;8,LEFT(N3,LEN(N3)-4),LEFT(N3,LEN(N3)-8)))</f>
        <v>12</v>
      </c>
    </row>
    <row r="6" spans="2:14" x14ac:dyDescent="0.25">
      <c r="B6" s="80" t="s">
        <v>78</v>
      </c>
      <c r="C6" s="79">
        <f t="shared" ref="C6:J6" si="2">C4*C2</f>
        <v>0</v>
      </c>
      <c r="D6" s="79">
        <f t="shared" si="2"/>
        <v>0</v>
      </c>
      <c r="E6" s="79">
        <f t="shared" si="2"/>
        <v>0</v>
      </c>
      <c r="F6" s="79">
        <f t="shared" si="2"/>
        <v>0</v>
      </c>
      <c r="G6" s="79">
        <f t="shared" si="2"/>
        <v>0</v>
      </c>
      <c r="H6" s="79">
        <f t="shared" si="2"/>
        <v>0</v>
      </c>
      <c r="I6" s="79">
        <f t="shared" si="2"/>
        <v>0</v>
      </c>
      <c r="J6" s="79">
        <f t="shared" si="2"/>
        <v>0</v>
      </c>
      <c r="K6" s="79">
        <f>K4*K2</f>
        <v>0</v>
      </c>
      <c r="L6" s="79">
        <f>L4*L2</f>
        <v>0</v>
      </c>
      <c r="M6" s="79">
        <f>M4*M2</f>
        <v>0</v>
      </c>
      <c r="N6" s="79">
        <f>N4*N2</f>
        <v>0</v>
      </c>
    </row>
    <row r="7" spans="2:14" x14ac:dyDescent="0.25">
      <c r="C7" s="84" t="str">
        <f>АнализКл!C7</f>
        <v>КДР по математике (11 кл.) 17.04.2019</v>
      </c>
      <c r="D7" s="84"/>
      <c r="E7" s="84"/>
      <c r="F7" s="84"/>
      <c r="G7" s="84"/>
      <c r="H7" s="84"/>
    </row>
    <row r="8" spans="2:14" x14ac:dyDescent="0.25">
      <c r="C8" s="84" t="s">
        <v>71</v>
      </c>
      <c r="D8" s="84" t="s">
        <v>77</v>
      </c>
      <c r="E8" s="84"/>
      <c r="F8" s="84"/>
      <c r="G8" s="84"/>
      <c r="H8" s="84"/>
    </row>
    <row r="9" spans="2:14" ht="21" x14ac:dyDescent="0.35">
      <c r="F9" s="78" t="str">
        <f>IF(COUNTIF(C2:N2,"")=0,"","Введите уровень успешности каждого задания")</f>
        <v>Введите уровень успешности каждого задания</v>
      </c>
    </row>
    <row r="10" spans="2:14" ht="63" x14ac:dyDescent="0.25">
      <c r="B10" s="65" t="str">
        <f>АнализКл!B10</f>
        <v>№</v>
      </c>
      <c r="C10" s="65" t="str">
        <f>АнализКл!C10</f>
        <v>Проверяемые требования (умения)</v>
      </c>
      <c r="D10" s="65" t="str">
        <f>АнализКл!D10</f>
        <v>коды разделов элементов содержания</v>
      </c>
      <c r="E10" s="65" t="str">
        <f>АнализКл!E10</f>
        <v>коды разделов элементов требований</v>
      </c>
      <c r="F10" s="77" t="s">
        <v>62</v>
      </c>
      <c r="G10" s="77" t="s">
        <v>63</v>
      </c>
      <c r="H10" s="77" t="s">
        <v>61</v>
      </c>
      <c r="I10" s="77" t="s">
        <v>64</v>
      </c>
      <c r="J10" s="77" t="s">
        <v>75</v>
      </c>
    </row>
    <row r="11" spans="2:14" ht="31.5" x14ac:dyDescent="0.25">
      <c r="B11" s="76">
        <f>АнализКл!B11</f>
        <v>1</v>
      </c>
      <c r="C11" s="70" t="str">
        <f>АнализКл!C11</f>
        <v>Уметь выполнять вычисления и преобразования</v>
      </c>
      <c r="D11" s="88" t="str">
        <f>IF(АнализКл!D11="","",АнализКл!D11)</f>
        <v>1.1.1, 1.1.3, 1.4.1</v>
      </c>
      <c r="E11" s="86" t="str">
        <f>IF(АнализКл!E11="","",АнализКл!E11)</f>
        <v>1.1</v>
      </c>
      <c r="F11" s="86" t="str">
        <f>IF(АнализКл!F11="","",АнализКл!F11)</f>
        <v>Б</v>
      </c>
      <c r="G11" s="86">
        <f>IF(АнализКл!G11="","",АнализКл!G11)</f>
        <v>1</v>
      </c>
      <c r="H11" s="68" t="str">
        <f>IF(I11="","",I11*G11)</f>
        <v/>
      </c>
      <c r="I11" s="75" t="str">
        <f t="shared" ref="I11:I22" si="3">IF(COUNTIFS($C$5:$N$5,$B11,$C$2:$N$2,"")=0,SUMIFS($C$6:$N$6,$C$5:$N$5,$B11)/$G11/100,"")</f>
        <v/>
      </c>
      <c r="J11" s="66" t="str">
        <f t="shared" ref="J11:J22" si="4">IF(I11="",$F$9,IF(I11&gt;=$A$29,$C$29,IF(I11&gt;=$A$28,$C$28,IF(I11&gt;=$A$27,$C$27,IF(I11&gt;=$A$26,$C$26,$C$25)))))</f>
        <v>Введите уровень успешности каждого задания</v>
      </c>
    </row>
    <row r="12" spans="2:14" ht="31.5" x14ac:dyDescent="0.25">
      <c r="B12" s="76">
        <f>АнализКл!B12</f>
        <v>2</v>
      </c>
      <c r="C12" s="70" t="str">
        <f>АнализКл!C12</f>
        <v>Уметь выполнять вычисления и преобразования</v>
      </c>
      <c r="D12" s="88" t="str">
        <f>IF(АнализКл!D12="","",АнализКл!D12)</f>
        <v>1.1.3, 1.1.4, 1.4.2</v>
      </c>
      <c r="E12" s="86" t="str">
        <f>IF(АнализКл!E12="","",АнализКл!E12)</f>
        <v>1.1</v>
      </c>
      <c r="F12" s="86" t="str">
        <f>IF(АнализКл!F12="","",АнализКл!F12)</f>
        <v>Б</v>
      </c>
      <c r="G12" s="86">
        <f>IF(АнализКл!G12="","",АнализКл!G12)</f>
        <v>1</v>
      </c>
      <c r="H12" s="68" t="str">
        <f t="shared" ref="H12:H22" si="5">IF(I12="","",I12*G12)</f>
        <v/>
      </c>
      <c r="I12" s="75" t="str">
        <f t="shared" si="3"/>
        <v/>
      </c>
      <c r="J12" s="66" t="str">
        <f t="shared" si="4"/>
        <v>Введите уровень успешности каждого задания</v>
      </c>
    </row>
    <row r="13" spans="2:14" ht="47.25" x14ac:dyDescent="0.25">
      <c r="B13" s="76">
        <f>АнализКл!B13</f>
        <v>3</v>
      </c>
      <c r="C13" s="70" t="str">
        <f>АнализКл!C13</f>
        <v>Уметь использовать приобретенные знания и умения в практической деятельности и повседневной жизни</v>
      </c>
      <c r="D13" s="88" t="str">
        <f>IF(АнализКл!D13="","",АнализКл!D13)</f>
        <v>1.1.3</v>
      </c>
      <c r="E13" s="86" t="str">
        <f>IF(АнализКл!E13="","",АнализКл!E13)</f>
        <v>6.3</v>
      </c>
      <c r="F13" s="86" t="str">
        <f>IF(АнализКл!F13="","",АнализКл!F13)</f>
        <v>Б</v>
      </c>
      <c r="G13" s="86">
        <f>IF(АнализКл!G13="","",АнализКл!G13)</f>
        <v>1</v>
      </c>
      <c r="H13" s="68" t="str">
        <f t="shared" si="5"/>
        <v/>
      </c>
      <c r="I13" s="75" t="str">
        <f t="shared" si="3"/>
        <v/>
      </c>
      <c r="J13" s="66" t="str">
        <f t="shared" si="4"/>
        <v>Введите уровень успешности каждого задания</v>
      </c>
    </row>
    <row r="14" spans="2:14" ht="31.5" x14ac:dyDescent="0.25">
      <c r="B14" s="76">
        <f>АнализКл!B14</f>
        <v>4</v>
      </c>
      <c r="C14" s="70" t="str">
        <f>АнализКл!C14</f>
        <v>Уметь выполнять вычисления и преобразования</v>
      </c>
      <c r="D14" s="88" t="str">
        <f>IF(АнализКл!D14="","",АнализКл!D14)</f>
        <v>1.4.3-1.4.5</v>
      </c>
      <c r="E14" s="86" t="str">
        <f>IF(АнализКл!E14="","",АнализКл!E14)</f>
        <v>1.1-1.3</v>
      </c>
      <c r="F14" s="86" t="str">
        <f>IF(АнализКл!F14="","",АнализКл!F14)</f>
        <v>Б</v>
      </c>
      <c r="G14" s="86">
        <f>IF(АнализКл!G14="","",АнализКл!G14)</f>
        <v>1</v>
      </c>
      <c r="H14" s="68" t="str">
        <f t="shared" si="5"/>
        <v/>
      </c>
      <c r="I14" s="75" t="str">
        <f t="shared" si="3"/>
        <v/>
      </c>
      <c r="J14" s="66" t="str">
        <f t="shared" si="4"/>
        <v>Введите уровень успешности каждого задания</v>
      </c>
    </row>
    <row r="15" spans="2:14" ht="47.25" x14ac:dyDescent="0.25">
      <c r="B15" s="76">
        <f>АнализКл!B15</f>
        <v>5</v>
      </c>
      <c r="C15" s="70" t="str">
        <f>АнализКл!C15</f>
        <v>Уметь использовать приобретенные знания и умения в практической деятельности и повседневной жизни</v>
      </c>
      <c r="D15" s="88" t="str">
        <f>IF(АнализКл!D15="","",АнализКл!D15)</f>
        <v>1.4.1</v>
      </c>
      <c r="E15" s="86" t="str">
        <f>IF(АнализКл!E15="","",АнализКл!E15)</f>
        <v>6.3</v>
      </c>
      <c r="F15" s="86" t="str">
        <f>IF(АнализКл!F15="","",АнализКл!F15)</f>
        <v>Б</v>
      </c>
      <c r="G15" s="86">
        <f>IF(АнализКл!G15="","",АнализКл!G15)</f>
        <v>1</v>
      </c>
      <c r="H15" s="68" t="str">
        <f t="shared" si="5"/>
        <v/>
      </c>
      <c r="I15" s="75" t="str">
        <f t="shared" si="3"/>
        <v/>
      </c>
      <c r="J15" s="66" t="str">
        <f t="shared" si="4"/>
        <v>Введите уровень успешности каждого задания</v>
      </c>
    </row>
    <row r="16" spans="2:14" ht="15.75" x14ac:dyDescent="0.25">
      <c r="B16" s="76">
        <f>АнализКл!B16</f>
        <v>6</v>
      </c>
      <c r="C16" s="70" t="str">
        <f>АнализКл!C16</f>
        <v>Уметь решать уравнения и неравенства</v>
      </c>
      <c r="D16" s="88" t="str">
        <f>IF(АнализКл!D16="","",АнализКл!D16)</f>
        <v>2.1.1-2.1.6</v>
      </c>
      <c r="E16" s="86" t="str">
        <f>IF(АнализКл!E16="","",АнализКл!E16)</f>
        <v>2.1</v>
      </c>
      <c r="F16" s="86" t="str">
        <f>IF(АнализКл!F16="","",АнализКл!F16)</f>
        <v>Б</v>
      </c>
      <c r="G16" s="86">
        <f>IF(АнализКл!G16="","",АнализКл!G16)</f>
        <v>1</v>
      </c>
      <c r="H16" s="68" t="str">
        <f t="shared" si="5"/>
        <v/>
      </c>
      <c r="I16" s="75" t="str">
        <f t="shared" si="3"/>
        <v/>
      </c>
      <c r="J16" s="66" t="str">
        <f t="shared" si="4"/>
        <v>Введите уровень успешности каждого задания</v>
      </c>
    </row>
    <row r="17" spans="1:10" ht="47.25" x14ac:dyDescent="0.25">
      <c r="B17" s="76">
        <f>АнализКл!B17</f>
        <v>7</v>
      </c>
      <c r="C17" s="70" t="str">
        <f>АнализКл!C17</f>
        <v>Уметь выполнять действия с геометрическими фигурами, координатами и векторами</v>
      </c>
      <c r="D17" s="88" t="str">
        <f>IF(АнализКл!D17="","",АнализКл!D17)</f>
        <v>5.1.1-5.1.3</v>
      </c>
      <c r="E17" s="86" t="str">
        <f>IF(АнализКл!E17="","",АнализКл!E17)</f>
        <v>5.2</v>
      </c>
      <c r="F17" s="86" t="str">
        <f>IF(АнализКл!F17="","",АнализКл!F17)</f>
        <v>Б</v>
      </c>
      <c r="G17" s="86">
        <f>IF(АнализКл!G17="","",АнализКл!G17)</f>
        <v>1</v>
      </c>
      <c r="H17" s="68" t="str">
        <f t="shared" si="5"/>
        <v/>
      </c>
      <c r="I17" s="75" t="str">
        <f t="shared" si="3"/>
        <v/>
      </c>
      <c r="J17" s="66" t="str">
        <f t="shared" si="4"/>
        <v>Введите уровень успешности каждого задания</v>
      </c>
    </row>
    <row r="18" spans="1:10" ht="31.5" x14ac:dyDescent="0.25">
      <c r="B18" s="76">
        <f>АнализКл!B18</f>
        <v>8</v>
      </c>
      <c r="C18" s="70" t="str">
        <f>АнализКл!C18</f>
        <v>Уметь строить и исследовать простейшие математические модели</v>
      </c>
      <c r="D18" s="88" t="str">
        <f>IF(АнализКл!D18="","",АнализКл!D18)</f>
        <v>6.3.1</v>
      </c>
      <c r="E18" s="86" t="str">
        <f>IF(АнализКл!E18="","",АнализКл!E18)</f>
        <v>5.4</v>
      </c>
      <c r="F18" s="86" t="str">
        <f>IF(АнализКл!F18="","",АнализКл!F18)</f>
        <v>Б</v>
      </c>
      <c r="G18" s="86">
        <f>IF(АнализКл!G18="","",АнализКл!G18)</f>
        <v>1</v>
      </c>
      <c r="H18" s="68" t="str">
        <f t="shared" si="5"/>
        <v/>
      </c>
      <c r="I18" s="75" t="str">
        <f t="shared" si="3"/>
        <v/>
      </c>
      <c r="J18" s="66" t="str">
        <f t="shared" si="4"/>
        <v>Введите уровень успешности каждого задания</v>
      </c>
    </row>
    <row r="19" spans="1:10" ht="47.25" x14ac:dyDescent="0.25">
      <c r="B19" s="76">
        <f>АнализКл!B19</f>
        <v>9</v>
      </c>
      <c r="C19" s="70" t="str">
        <f>АнализКл!C19</f>
        <v>Уметь использовать приобретенные знания и умения в практической деятельности и повседневной жизни</v>
      </c>
      <c r="D19" s="88" t="str">
        <f>IF(АнализКл!D19="","",АнализКл!D19)</f>
        <v>6.2.1, 3.1.3</v>
      </c>
      <c r="E19" s="86" t="str">
        <f>IF(АнализКл!E19="","",АнализКл!E19)</f>
        <v>6.1</v>
      </c>
      <c r="F19" s="86" t="str">
        <f>IF(АнализКл!F19="","",АнализКл!F19)</f>
        <v>Б</v>
      </c>
      <c r="G19" s="86">
        <f>IF(АнализКл!G19="","",АнализКл!G19)</f>
        <v>1</v>
      </c>
      <c r="H19" s="68" t="str">
        <f t="shared" si="5"/>
        <v/>
      </c>
      <c r="I19" s="75" t="str">
        <f t="shared" si="3"/>
        <v/>
      </c>
      <c r="J19" s="66" t="str">
        <f t="shared" si="4"/>
        <v>Введите уровень успешности каждого задания</v>
      </c>
    </row>
    <row r="20" spans="1:10" ht="47.25" x14ac:dyDescent="0.25">
      <c r="B20" s="76">
        <f>АнализКл!B20</f>
        <v>10</v>
      </c>
      <c r="C20" s="70" t="str">
        <f>АнализКл!C20</f>
        <v>Уметь выполнять действия с геометрическими фигурами, координатами и векторами</v>
      </c>
      <c r="D20" s="88" t="str">
        <f>IF(АнализКл!D20="","",АнализКл!D20)</f>
        <v>5.3.1-5.3.5</v>
      </c>
      <c r="E20" s="86" t="str">
        <f>IF(АнализКл!E20="","",АнализКл!E20)</f>
        <v>4.2</v>
      </c>
      <c r="F20" s="86" t="str">
        <f>IF(АнализКл!F20="","",АнализКл!F20)</f>
        <v>Б</v>
      </c>
      <c r="G20" s="86">
        <f>IF(АнализКл!G20="","",АнализКл!G20)</f>
        <v>1</v>
      </c>
      <c r="H20" s="68" t="str">
        <f t="shared" si="5"/>
        <v/>
      </c>
      <c r="I20" s="75" t="str">
        <f t="shared" si="3"/>
        <v/>
      </c>
      <c r="J20" s="66" t="str">
        <f t="shared" si="4"/>
        <v>Введите уровень успешности каждого задания</v>
      </c>
    </row>
    <row r="21" spans="1:10" ht="31.5" x14ac:dyDescent="0.25">
      <c r="B21" s="76">
        <f>АнализКл!B21</f>
        <v>11</v>
      </c>
      <c r="C21" s="70" t="str">
        <f>АнализКл!C21</f>
        <v>Уметь выполнять действия с функциями</v>
      </c>
      <c r="D21" s="88" t="str">
        <f>IF(АнализКл!D21="","",АнализКл!D21)</f>
        <v>3.1.1.-3.1.3, 4.1</v>
      </c>
      <c r="E21" s="86" t="str">
        <f>IF(АнализКл!E21="","",АнализКл!E21)</f>
        <v>3.3, 6.2, 6.3</v>
      </c>
      <c r="F21" s="86" t="str">
        <f>IF(АнализКл!F21="","",АнализКл!F21)</f>
        <v>Б</v>
      </c>
      <c r="G21" s="86">
        <f>IF(АнализКл!G21="","",АнализКл!G21)</f>
        <v>1</v>
      </c>
      <c r="H21" s="68" t="str">
        <f t="shared" si="5"/>
        <v/>
      </c>
      <c r="I21" s="75" t="str">
        <f t="shared" si="3"/>
        <v/>
      </c>
      <c r="J21" s="66" t="str">
        <f t="shared" si="4"/>
        <v>Введите уровень успешности каждого задания</v>
      </c>
    </row>
    <row r="22" spans="1:10" ht="47.25" x14ac:dyDescent="0.25">
      <c r="B22" s="76">
        <f>АнализКл!B22</f>
        <v>12</v>
      </c>
      <c r="C22" s="70" t="str">
        <f>АнализКл!C22</f>
        <v>Уметь выполнять действия с геометрическими фигурами, координатами и векторами</v>
      </c>
      <c r="D22" s="88" t="str">
        <f>IF(АнализКл!D22="","",АнализКл!D22)</f>
        <v>5.1.1-5.1.5</v>
      </c>
      <c r="E22" s="86" t="str">
        <f>IF(АнализКл!E22="","",АнализКл!E22)</f>
        <v>4.1</v>
      </c>
      <c r="F22" s="86" t="str">
        <f>IF(АнализКл!F22="","",АнализКл!F22)</f>
        <v>Б</v>
      </c>
      <c r="G22" s="86">
        <f>IF(АнализКл!G22="","",АнализКл!G22)</f>
        <v>1</v>
      </c>
      <c r="H22" s="68" t="str">
        <f t="shared" si="5"/>
        <v/>
      </c>
      <c r="I22" s="75" t="str">
        <f t="shared" si="3"/>
        <v/>
      </c>
      <c r="J22" s="66" t="str">
        <f t="shared" si="4"/>
        <v>Введите уровень успешности каждого задания</v>
      </c>
    </row>
    <row r="24" spans="1:10" ht="15.75" x14ac:dyDescent="0.25">
      <c r="A24" s="74" t="s">
        <v>74</v>
      </c>
      <c r="B24" s="74" t="s">
        <v>73</v>
      </c>
      <c r="C24" s="73" t="s">
        <v>65</v>
      </c>
    </row>
    <row r="25" spans="1:10" ht="15.75" x14ac:dyDescent="0.25">
      <c r="A25" s="72">
        <v>0</v>
      </c>
      <c r="B25" s="72">
        <f>A26-0.01</f>
        <v>0.28999999999999998</v>
      </c>
      <c r="C25" s="71" t="s">
        <v>66</v>
      </c>
    </row>
    <row r="26" spans="1:10" ht="15.75" x14ac:dyDescent="0.25">
      <c r="A26" s="72">
        <v>0.3</v>
      </c>
      <c r="B26" s="72">
        <f>A27-0.01</f>
        <v>0.49</v>
      </c>
      <c r="C26" s="71" t="s">
        <v>67</v>
      </c>
    </row>
    <row r="27" spans="1:10" ht="15.75" x14ac:dyDescent="0.25">
      <c r="A27" s="72">
        <v>0.5</v>
      </c>
      <c r="B27" s="72">
        <f>A28-0.01</f>
        <v>0.69</v>
      </c>
      <c r="C27" s="71" t="s">
        <v>76</v>
      </c>
    </row>
    <row r="28" spans="1:10" ht="15.75" x14ac:dyDescent="0.25">
      <c r="A28" s="72">
        <v>0.7</v>
      </c>
      <c r="B28" s="72">
        <f>A29-0.01</f>
        <v>0.89</v>
      </c>
      <c r="C28" s="71" t="s">
        <v>68</v>
      </c>
    </row>
    <row r="29" spans="1:10" ht="15.75" x14ac:dyDescent="0.25">
      <c r="A29" s="72">
        <v>0.9</v>
      </c>
      <c r="B29" s="72">
        <v>1</v>
      </c>
      <c r="C29" s="71" t="s">
        <v>69</v>
      </c>
    </row>
  </sheetData>
  <sheetProtection password="9004" sheet="1" formatColumns="0" formatRows="0"/>
  <mergeCells count="1">
    <mergeCell ref="C1:J1"/>
  </mergeCells>
  <conditionalFormatting sqref="A25:C26 J11:J22">
    <cfRule type="expression" dxfId="0" priority="1">
      <formula>$I11&lt;$A$27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2019-01-11T11:21:01Z</cp:lastPrinted>
  <dcterms:created xsi:type="dcterms:W3CDTF">2006-09-28T05:33:49Z</dcterms:created>
  <dcterms:modified xsi:type="dcterms:W3CDTF">2019-04-21T21:34:58Z</dcterms:modified>
</cp:coreProperties>
</file>